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drawings/vmlDrawing1.vml" ContentType="application/vnd.openxmlformats-officedocument.vmlDrawing"/>
  <Override PartName="/xl/drawings/drawing1.xml" ContentType="application/vnd.openxmlformats-officedocument.drawing+xml"/>
  <Override PartName="/xl/drawings/drawing3.xml" ContentType="application/vnd.openxmlformats-officedocument.drawing+xml"/>
  <Override PartName="/xl/drawings/vmlDrawing2.vml" ContentType="application/vnd.openxmlformats-officedocument.vmlDrawing"/>
  <Override PartName="/xl/drawings/vmlDrawing3.vml" ContentType="application/vnd.openxmlformats-officedocument.vmlDrawing"/>
  <Override PartName="/xl/drawings/drawing2.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vmlDrawing4.vml" ContentType="application/vnd.openxmlformats-officedocument.vmlDrawing"/>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comments1.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11.xml" ContentType="application/vnd.openxmlformats-officedocument.spreadsheetml.comment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amp; Hinweise" sheetId="1" state="visible" r:id="rId3"/>
    <sheet name="Kurzanleitung" sheetId="2" state="visible" r:id="rId4"/>
    <sheet name="Kopfdaten" sheetId="3" state="visible" r:id="rId5"/>
    <sheet name="Gefährdungsanalyse" sheetId="4" state="visible" r:id="rId6"/>
    <sheet name="PNA-Prüfung" sheetId="5" state="visible" r:id="rId7"/>
    <sheet name="DGUV 112-139 Bewertung" sheetId="6" state="visible" r:id="rId8"/>
    <sheet name="Rettungszeitnachweis" sheetId="7" state="visible" r:id="rId9"/>
    <sheet name="PNA-Wirksamkeitsprüfung" sheetId="8" state="visible" r:id="rId10"/>
    <sheet name="Maßnahmen &amp; Prüfung" sheetId="9" state="visible" r:id="rId11"/>
    <sheet name="Änderungsverlauf" sheetId="10" state="visible" r:id="rId12"/>
    <sheet name="Lookup DGUV" sheetId="11" state="visible" r:id="rId13"/>
    <sheet name="Allgemeine Risikomatrix" sheetId="12" state="visible" r:id="rId14"/>
    <sheet name="Dokumentation Lookup" sheetId="13" state="visible" r:id="rId15"/>
  </sheets>
  <definedNames>
    <definedName function="false" hidden="false" localSheetId="5" name="_xlnm.Print_Area" vbProcedure="false">'DGUV 112-139 Bewertung'!$A$1:$AG$53</definedName>
    <definedName function="false" hidden="false" localSheetId="5" name="_xlnm.Print_Titles" vbProcedure="false">'DGUV 112-139 Bewertung'!$7:$7</definedName>
    <definedName function="false" hidden="true" localSheetId="5" name="_xlnm._FilterDatabase" vbProcedure="false">'DGUV 112-139 Bewertung'!$A$7:$AG$37</definedName>
    <definedName function="false" hidden="true" localSheetId="3" name="_xlnm._FilterDatabase" vbProcedure="false">Gefährdungsanalyse!$A$3:$R$53</definedName>
    <definedName function="false" hidden="true" localSheetId="8" name="_xlnm._FilterDatabase" vbProcedure="false">'Maßnahmen &amp; Prüfung'!$A$3:$M$53</definedName>
    <definedName function="false" hidden="false" localSheetId="7" name="_xlnm.Print_Area" vbProcedure="false">'PNA-Wirksamkeitsprüfung'!$A$1:$T$36</definedName>
    <definedName function="false" hidden="false" localSheetId="7" name="_xlnm.Print_Titles" vbProcedure="false">'PNA-Wirksamkeitsprüfung'!$6:$6</definedName>
    <definedName function="false" hidden="true" localSheetId="7" name="_xlnm._FilterDatabase" vbProcedure="false">'PNA-Wirksamkeitsprüfung'!$A$6:$T$36</definedName>
    <definedName function="false" hidden="false" localSheetId="6" name="_xlnm.Print_Area" vbProcedure="false">Rettungszeitnachweis!$A$1:$J$33</definedName>
    <definedName function="false" hidden="false" localSheetId="6" name="_xlnm.Print_Titles" vbProcedure="false">Rettungszeitnachweis!$3:$3</definedName>
    <definedName function="false" hidden="true" localSheetId="6" name="_xlnm._FilterDatabase" vbProcedure="false">Rettungszeitnachweis!$A$3:$J$33</definedName>
    <definedName function="false" hidden="false" localSheetId="0" name="_xlnm.Print_Area" vbProcedure="false">'Start &amp; Hinweise'!$A$1:$L$29</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LIV tec</author>
  </authors>
  <commentList>
    <comment ref="A3" authorId="0">
      <text>
        <r>
          <rPr>
            <sz val="10"/>
            <rFont val="Arial"/>
            <family val="2"/>
          </rPr>
          <t xml:space="preserve">Die vollständige Beschreibung der Lookup- und Entscheidungslogik befindet sich im Arbeitsblatt „Dokumentation Lookup“.</t>
        </r>
      </text>
    </comment>
  </commentList>
</comments>
</file>

<file path=xl/comments4.xml><?xml version="1.0" encoding="utf-8"?>
<comments xmlns="http://schemas.openxmlformats.org/spreadsheetml/2006/main" xmlns:xdr="http://schemas.openxmlformats.org/drawingml/2006/spreadsheetDrawing">
  <authors>
    <author>LIV tec</author>
  </authors>
  <commentList>
    <comment ref="G3" authorId="0">
      <text>
        <r>
          <rPr>
            <sz val="10"/>
            <rFont val="Arial"/>
            <family val="2"/>
          </rPr>
          <t xml:space="preserve">Wahrscheinlichkeit: 1 sehr unwahrscheinlich, 2 unwahrscheinlich, 3 möglich, 4 wahrscheinlich, 5 sehr wahrscheinlich</t>
        </r>
      </text>
    </comment>
    <comment ref="H3" authorId="0">
      <text>
        <r>
          <rPr>
            <sz val="10"/>
            <rFont val="Arial"/>
            <family val="2"/>
          </rPr>
          <t xml:space="preserve">Schadensschwere: 1 gering, 2 mäßig, 3 ernst, 4 schwer, 5 tödlich/katastrophal</t>
        </r>
      </text>
    </comment>
    <comment ref="I3" authorId="0">
      <text>
        <r>
          <rPr>
            <sz val="10"/>
            <rFont val="Arial"/>
            <family val="2"/>
          </rPr>
          <t xml:space="preserve">Allgemeine 5×5-Priorisierung, nicht die Risikozahl R nach DGUV Regel 112-139.</t>
        </r>
      </text>
    </comment>
  </commentList>
</comments>
</file>

<file path=xl/comments6.xml><?xml version="1.0" encoding="utf-8"?>
<comments xmlns="http://schemas.openxmlformats.org/spreadsheetml/2006/main" xmlns:xdr="http://schemas.openxmlformats.org/drawingml/2006/spreadsheetDrawing">
  <authors>
    <author>LIV tec</author>
  </authors>
  <commentList>
    <comment ref="A3" authorId="0">
      <text>
        <r>
          <rPr>
            <sz val="10"/>
            <rFont val="Arial"/>
            <family val="2"/>
          </rPr>
          <t xml:space="preserve">Die vollständige Beschreibung der Lookup- und Entscheidungslogik befindet sich im Arbeitsblatt „Dokumentation Lookup“.</t>
        </r>
      </text>
    </comment>
  </commentList>
</comments>
</file>

<file path=xl/comments11.xml><?xml version="1.0" encoding="utf-8"?>
<comments xmlns="http://schemas.openxmlformats.org/spreadsheetml/2006/main" xmlns:xdr="http://schemas.openxmlformats.org/drawingml/2006/spreadsheetDrawing">
  <authors>
    <author>LIV tec</author>
  </authors>
  <commentList>
    <comment ref="A3" authorId="0">
      <text>
        <r>
          <rPr>
            <sz val="10"/>
            <rFont val="Arial"/>
            <family val="2"/>
          </rPr>
          <t xml:space="preserve">Die vollständige Beschreibung der Lookup- und Entscheidungslogik befindet sich im Arbeitsblatt „Dokumentation Lookup“.</t>
        </r>
      </text>
    </comment>
  </commentList>
</comments>
</file>

<file path=xl/sharedStrings.xml><?xml version="1.0" encoding="utf-8"?>
<sst xmlns="http://schemas.openxmlformats.org/spreadsheetml/2006/main" count="1308" uniqueCount="1008">
  <si>
    <t xml:space="preserve">LIV PGA | Netzbau &amp; Alleinarbeit</t>
  </si>
  <si>
    <t xml:space="preserve">Zweck</t>
  </si>
  <si>
    <t xml:space="preserve">Strukturierte Arbeitshilfe mit zwei getrennten Bewertungen: allgemeine 5×5-Priorisierung betrieblicher Gefährdungen und separate Risikobeurteilung nach DGUV Regel 112-139 für PNA bei gefährlicher Alleinarbeit.</t>
  </si>
  <si>
    <t xml:space="preserve">Wichtiger Hinweis</t>
  </si>
  <si>
    <t xml:space="preserve">Diese Arbeitsmappe ist eine Arbeitshilfe und ersetzt weder die betriebliche Gefährdungsbeurteilung noch fachkundige Prüfung, Vorschriftenprüfung oder Freigabe durch den Arbeitgeber. Verbote und zwingende Spezialvorschriften haben Vorrang vor jedem Matrixwert.</t>
  </si>
  <si>
    <t xml:space="preserve">Bearbeitungsfolge</t>
  </si>
  <si>
    <t xml:space="preserve">1 Kopfdaten → 2 Gefährdungen bewerten → 3 Alleinarbeit/PNA prüfen → 4 Maßnahmen terminieren → 5 Wirksamkeit prüfen → 6 Freigabe und Fortschreibung.</t>
  </si>
  <si>
    <t xml:space="preserve">Farblogik</t>
  </si>
  <si>
    <t xml:space="preserve">Gelb/Blauschrift = Eingabe | Schwarz = Formel | Grau = statisch | Orange/Rot = Prüf- bzw. Handlungsbedarf.</t>
  </si>
  <si>
    <t xml:space="preserve">Quellenbasis</t>
  </si>
  <si>
    <t xml:space="preserve">DGUV Regel 112-139 – Einsatz von Personen-Notsignal-Anlagen</t>
  </si>
  <si>
    <t xml:space="preserve">https://publikationen.dguv.de/regelwerk/dguv-regeln/1004/einsatz-von-personen-notsignal-anlagen</t>
  </si>
  <si>
    <t xml:space="preserve">DGUV Sachgebiet Personen-Notsignal-Anlagen</t>
  </si>
  <si>
    <t xml:space="preserve">https://www.dguv.de/webcode.jsp?q=d35669</t>
  </si>
  <si>
    <t xml:space="preserve">BG RCI – Gefährliche Arbeiten/Alleinarbeit</t>
  </si>
  <si>
    <t xml:space="preserve">https://www.bgrci.de/praxishandbuch-baustoffindustrie/a-grundlagen/a-1-allgemeines/a-124-gefaehrliche-arbeitenalleinarbeit/</t>
  </si>
  <si>
    <t xml:space="preserve">BG BAU – Digitale Gefährdungsbeurteilung</t>
  </si>
  <si>
    <t xml:space="preserve">https://www.bgbau.de/service/angebote/medien-center-suche/medium/digitale-gefaehrdungsbeurteilung</t>
  </si>
  <si>
    <t xml:space="preserve">BG RCI – GefDok light</t>
  </si>
  <si>
    <t xml:space="preserve">https://mediencenter.bgrci.de/shop/reihen/bgrci/digital/software/gefdoklight_01/detail</t>
  </si>
  <si>
    <t xml:space="preserve">BG Verkehr – Mustervorlagen</t>
  </si>
  <si>
    <t xml:space="preserve">https://www.bg-verkehr.de/arbeitssicherheit-gesundheit/themen/arbeitsschutz-organisieren/gefaehrdungsbeurteilung/mustervorlagen-der-bg-verkehr-zur-gefaehrdungsbeurteilung</t>
  </si>
  <si>
    <t xml:space="preserve">Begriffserklärung und Abkürzungen</t>
  </si>
  <si>
    <t xml:space="preserve">Abkürzung</t>
  </si>
  <si>
    <t xml:space="preserve">Begriff</t>
  </si>
  <si>
    <t xml:space="preserve">Bedeutung in dieser Arbeitsmappe</t>
  </si>
  <si>
    <t xml:space="preserve">GZ</t>
  </si>
  <si>
    <t xml:space="preserve">Gefährdungsziffer</t>
  </si>
  <si>
    <t xml:space="preserve">Numerischer Wert von 1 bis 10 innerhalb der gewählten Gefährdungsstufe. Die konkrete GZ ist fachkundig für die jeweilige Tätigkeit festzulegen.</t>
  </si>
  <si>
    <t xml:space="preserve">NW</t>
  </si>
  <si>
    <t xml:space="preserve">Notfallwahrscheinlichkeit</t>
  </si>
  <si>
    <t xml:space="preserve">Numerischer Wert von 1 bis 10 für die Wahrscheinlichkeit eines Notfalls. Bei mehreren Gefährdungsfaktoren wird die NW mindestens erhöht; zusätzliche Zuschläge sind zu begründen.</t>
  </si>
  <si>
    <t xml:space="preserve">EV</t>
  </si>
  <si>
    <t xml:space="preserve">Zeitbewertungsziffer</t>
  </si>
  <si>
    <t xml:space="preserve">Bewertung der Zeit bis zum Beginn der Hilfsmaßnahmen am Ereignisort: unter 5 Minuten = 0, 5 bis 10 Minuten = 1, 10 bis 15 Minuten = 2. Über 15 Minuten führt zu keiner positiven Bewertung.</t>
  </si>
  <si>
    <t xml:space="preserve">Rᵢ</t>
  </si>
  <si>
    <t xml:space="preserve">Risikozahl je Tätigkeit</t>
  </si>
  <si>
    <t xml:space="preserve">Tätigkeitsbezogener Rechenwert aus GZ, angepasster NW und EV: Rᵢ = (GZ + EV) × angepasste NW. Der Wert ersetzt keine fachkundige Gesamtprüfung oder Freigabe.</t>
  </si>
  <si>
    <t xml:space="preserve">PNA</t>
  </si>
  <si>
    <t xml:space="preserve">Personen-Notsignal-Anlage</t>
  </si>
  <si>
    <t xml:space="preserve">Technische und organisatorische Gesamtlösung zur Alarmierung, Übertragung, Ortung, Alarmannahme, Intervention und Unterstützung der Rettungskette bei Alleinarbeit.</t>
  </si>
  <si>
    <t xml:space="preserve">PNEZ</t>
  </si>
  <si>
    <t xml:space="preserve">Personen-Notsignal-Empfangszentrale</t>
  </si>
  <si>
    <t xml:space="preserve">Empfangsstelle für Personen-Notsignale. Sie nimmt Alarme an, bewertet bzw. quittiert sie und stößt die festgelegte Interventions- und Rettungskette an.</t>
  </si>
  <si>
    <t xml:space="preserve">SiFa</t>
  </si>
  <si>
    <t xml:space="preserve">Fachkraft für Arbeitssicherheit</t>
  </si>
  <si>
    <t xml:space="preserve">Fachkundige Beteiligte bei Gefährdungsbeurteilung, Maßnahmenplanung und Wirksamkeitsprüfung.</t>
  </si>
  <si>
    <t xml:space="preserve">STOP</t>
  </si>
  <si>
    <t xml:space="preserve">Rangfolge der Schutzmaßnahmen</t>
  </si>
  <si>
    <t xml:space="preserve">Substitution, technische, organisatorische und persönliche Schutzmaßnahmen. Maßnahmen sind grundsätzlich in dieser Rangfolge zu prüfen.</t>
  </si>
  <si>
    <t xml:space="preserve">LIV PGA | Kurzanleitung für Anwender</t>
  </si>
  <si>
    <t xml:space="preserve">Die Datei unterstützt die strukturierte Beurteilung gefährlicher Alleinarbeit und des möglichen PNA-Einsatzes. Sie ersetzt keine fachkundige Gefährdungsbeurteilung und erzeugt keine automatische Freigabe.</t>
  </si>
  <si>
    <t xml:space="preserve">Schritt</t>
  </si>
  <si>
    <t xml:space="preserve">Arbeitsblatt / Thema</t>
  </si>
  <si>
    <t xml:space="preserve">Was ist zu tun?</t>
  </si>
  <si>
    <t xml:space="preserve">Pflichtnachweis</t>
  </si>
  <si>
    <t xml:space="preserve">Achtung</t>
  </si>
  <si>
    <t xml:space="preserve">Erledigt</t>
  </si>
  <si>
    <t xml:space="preserve">1</t>
  </si>
  <si>
    <t xml:space="preserve">Kopfdaten ausfüllen</t>
  </si>
  <si>
    <t xml:space="preserve">Unternehmen, Einsatzort, Tätigkeit, Personengruppe, Beteiligte, Datum und verantwortliche Freigabe eintragen.</t>
  </si>
  <si>
    <t xml:space="preserve">Eintrag bzw. Begründung dokumentieren</t>
  </si>
  <si>
    <t xml:space="preserve">Keine automatische Freigabe</t>
  </si>
  <si>
    <t xml:space="preserve">☐</t>
  </si>
  <si>
    <t xml:space="preserve">2</t>
  </si>
  <si>
    <t xml:space="preserve">Allgemeine Gefährdungen erfassen</t>
  </si>
  <si>
    <t xml:space="preserve">Im Blatt „Gefährdungsanalyse“ Tätigkeiten, Ursachen, Folgen und vorhandene Schutzmaßnahmen dokumentieren. Die 5×5-Matrix dient nur der allgemeinen Priorisierung.</t>
  </si>
  <si>
    <t xml:space="preserve">3</t>
  </si>
  <si>
    <t xml:space="preserve">Zulässigkeit der Alleinarbeit vorprüfen</t>
  </si>
  <si>
    <t xml:space="preserve">Im Blatt „PNA-Prüfung“ klären, ob Alleinarbeit vorliegt, ob sie anderweitig verboten oder geregelt ist und welche technischen und organisatorischen Voraussetzungen fehlen.</t>
  </si>
  <si>
    <t xml:space="preserve">4</t>
  </si>
  <si>
    <t xml:space="preserve">DGUV-Bewertung je Tätigkeit durchführen</t>
  </si>
  <si>
    <t xml:space="preserve">Im Blatt „DGUV 112-139 Bewertung“ jede Tätigkeit getrennt erfassen. Gefährdungsstufe und GZ sowie Notfallwahrscheinlichkeit und NW fachkundig auswählen und im Bemerkungsfeld begründen.</t>
  </si>
  <si>
    <t xml:space="preserve">5</t>
  </si>
  <si>
    <t xml:space="preserve">Mehrere Gefährdungsfaktoren kennzeichnen</t>
  </si>
  <si>
    <t xml:space="preserve">Bei mehreren Faktoren „Ja“ wählen. Die Datei erhöht NW mindestens um 1. Falls fachkundig eine stärkere Erhöhung erforderlich ist, zusätzlichen Zuschlag eintragen und begründen. Die angepasste NW bleibt maximal 10.</t>
  </si>
  <si>
    <t xml:space="preserve">6</t>
  </si>
  <si>
    <t xml:space="preserve">Fehlermeldungen beseitigen</t>
  </si>
  <si>
    <t xml:space="preserve">Die Spalten „Prüfung GZ“ und „Prüfung NW“ müssen „OK“ anzeigen. Zusätzlich prüfen, ob die automatisch markierte maßgebliche Zeile plausibel ist und notwendige Zuschläge begründet sind.</t>
  </si>
  <si>
    <t xml:space="preserve">7</t>
  </si>
  <si>
    <t xml:space="preserve">Rettungszeit nachweisen</t>
  </si>
  <si>
    <t xml:space="preserve">Die Rettungszeit je Tätigkeit auswählen und im Blatt „Rettungszeitnachweis“ durch eine realistische Alarm-/Rettungsübung belegen. Für die Gesamtbewertung verwendet die Datei konservativ den ungünstigsten Wert.</t>
  </si>
  <si>
    <t xml:space="preserve">8</t>
  </si>
  <si>
    <t xml:space="preserve">Ergebnis fachkundig beurteilen</t>
  </si>
  <si>
    <t xml:space="preserve">Die Datei berechnet für jede vollständige Tätigkeit einen eigenen Rᵢ-Wert aus GZ, angepasster NW und der zugehörigen Rettungszeit. Prüfen Sie Rᵢ und Rᵢ-Status je Zeile. Maßgeblich ist anschließend der höchste gültige Rᵢ-Wert.</t>
  </si>
  <si>
    <t xml:space="preserve">9</t>
  </si>
  <si>
    <t xml:space="preserve">PNA und Rettungskette nachweisen</t>
  </si>
  <si>
    <t xml:space="preserve">Im Blatt „PNA-Wirksamkeitsprüfung“ für jede Tätigkeits-ID alle relevanten Kriterien bewerten und Nachweise hinterlegen. Nur „wirksam“ wird als vollständiger Wirksamkeitsnachweis in die Gesamtbewertung übernommen.</t>
  </si>
  <si>
    <t xml:space="preserve">10</t>
  </si>
  <si>
    <t xml:space="preserve">Maßnahmen, Freigabe und Review</t>
  </si>
  <si>
    <t xml:space="preserve">Offene Maßnahmen mit Verantwortlichen und Fristen erfassen, Wirksamkeit prüfen, Arbeitgeberfreigabe dokumentieren und bei Änderungen, Ereignissen oder neuen Erkenntnissen fortschreiben.</t>
  </si>
  <si>
    <t xml:space="preserve">Abschlussregel: Die Tätigkeit erst nach dokumentierter Umsetzung und Wirksamkeitsprüfung der Maßnahmen, vollständiger PNA-/Rettungskettenprüfung und verantwortlicher Freigabe als Alleinarbeit durchführen.</t>
  </si>
  <si>
    <t xml:space="preserve">Kopfdaten und Freigabe</t>
  </si>
  <si>
    <t xml:space="preserve">Unternehmen</t>
  </si>
  <si>
    <t xml:space="preserve">Standort / Baustelle</t>
  </si>
  <si>
    <t xml:space="preserve">Projekt / Auftrag</t>
  </si>
  <si>
    <t xml:space="preserve">Arbeitsbereich</t>
  </si>
  <si>
    <t xml:space="preserve">Tätigkeit / Arbeitsschritte</t>
  </si>
  <si>
    <t xml:space="preserve">Betroffene Personengruppe</t>
  </si>
  <si>
    <t xml:space="preserve">Anzahl gleichzeitig Arbeitender</t>
  </si>
  <si>
    <t xml:space="preserve">Alleinarbeit vorgesehen?</t>
  </si>
  <si>
    <t xml:space="preserve">Beurteilende fachkundige Person</t>
  </si>
  <si>
    <t xml:space="preserve">Beteiligte (SiFa, Betriebsarzt, Beschäftigte)</t>
  </si>
  <si>
    <t xml:space="preserve">Datum</t>
  </si>
  <si>
    <t xml:space="preserve">Version</t>
  </si>
  <si>
    <t xml:space="preserve">1.8.13</t>
  </si>
  <si>
    <t xml:space="preserve">Freigabe Arbeitgeber / Verantwortlicher</t>
  </si>
  <si>
    <t xml:space="preserve">Nächster Review / Anlass</t>
  </si>
  <si>
    <t xml:space="preserve">Dokumentstatus</t>
  </si>
  <si>
    <t xml:space="preserve">Entwurf</t>
  </si>
  <si>
    <t xml:space="preserve">Fachlich geprüft durch / Datum</t>
  </si>
  <si>
    <t xml:space="preserve">Freigegeben durch / Datum</t>
  </si>
  <si>
    <t xml:space="preserve">Review erforderlich? / Anlass</t>
  </si>
  <si>
    <t xml:space="preserve">Synthetische Beispiele D01–D04; vor realer Nutzung löschen oder ersetzen.</t>
  </si>
  <si>
    <t xml:space="preserve">Gefährdungsanalyse | Netzbau und Alleinarbeit</t>
  </si>
  <si>
    <t xml:space="preserve">ID</t>
  </si>
  <si>
    <t xml:space="preserve">Bereich</t>
  </si>
  <si>
    <t xml:space="preserve">Tätigkeit / Situation</t>
  </si>
  <si>
    <t xml:space="preserve">Gefährdung / Ursache</t>
  </si>
  <si>
    <t xml:space="preserve">Mögliche Folge</t>
  </si>
  <si>
    <t xml:space="preserve">Vorhandene Schutzmaßnahmen</t>
  </si>
  <si>
    <t xml:space="preserve">W vor</t>
  </si>
  <si>
    <t xml:space="preserve">S vor</t>
  </si>
  <si>
    <t xml:space="preserve">Allg. Risiko vor</t>
  </si>
  <si>
    <t xml:space="preserve">Allg. Stufe vor</t>
  </si>
  <si>
    <t xml:space="preserve">Zusätzliche Maßnahme</t>
  </si>
  <si>
    <t xml:space="preserve">Verantwortlich</t>
  </si>
  <si>
    <t xml:space="preserve">Frist</t>
  </si>
  <si>
    <t xml:space="preserve">Status</t>
  </si>
  <si>
    <t xml:space="preserve">W nach</t>
  </si>
  <si>
    <t xml:space="preserve">S nach</t>
  </si>
  <si>
    <t xml:space="preserve">Allg. Risiko nach / Stufe</t>
  </si>
  <si>
    <t xml:space="preserve">N01</t>
  </si>
  <si>
    <t xml:space="preserve">Arbeiten in Höhe</t>
  </si>
  <si>
    <t xml:space="preserve">Besteigen / Arbeiten an Mast oder Konstruktion</t>
  </si>
  <si>
    <t xml:space="preserve">Absturz, Hängetrauma</t>
  </si>
  <si>
    <t xml:space="preserve">schwere oder tödliche Verletzung</t>
  </si>
  <si>
    <t xml:space="preserve">N02</t>
  </si>
  <si>
    <t xml:space="preserve">Elektrische Gefährdung</t>
  </si>
  <si>
    <t xml:space="preserve">Arbeiten an oder nahe elektrischer Anlagen</t>
  </si>
  <si>
    <t xml:space="preserve">Stromschlag, Lichtbogen</t>
  </si>
  <si>
    <t xml:space="preserve">N03</t>
  </si>
  <si>
    <t xml:space="preserve">Baustellenverkehr</t>
  </si>
  <si>
    <t xml:space="preserve">Arbeiten im Bereich von Fahrzeugen und Maschinen</t>
  </si>
  <si>
    <t xml:space="preserve">Anfahren, Quetschen</t>
  </si>
  <si>
    <t xml:space="preserve">schwere Verletzung</t>
  </si>
  <si>
    <t xml:space="preserve">N04</t>
  </si>
  <si>
    <t xml:space="preserve">Lasten / Montage</t>
  </si>
  <si>
    <t xml:space="preserve">Heben, Ziehen, Seil- und Montagearbeiten</t>
  </si>
  <si>
    <t xml:space="preserve">herabfallende oder pendelnde Last</t>
  </si>
  <si>
    <t xml:space="preserve">N05</t>
  </si>
  <si>
    <t xml:space="preserve">Witterung</t>
  </si>
  <si>
    <t xml:space="preserve">Außenarbeit bei Hitze, Kälte, Gewitter oder Wind</t>
  </si>
  <si>
    <t xml:space="preserve">Unterkühlung, Hitzestress, Kontrollverlust</t>
  </si>
  <si>
    <t xml:space="preserve">Gesundheitsschaden / Absturz</t>
  </si>
  <si>
    <t xml:space="preserve">N06</t>
  </si>
  <si>
    <t xml:space="preserve">Gelände / Zugang</t>
  </si>
  <si>
    <t xml:space="preserve">abgelegene Trasse, Böschung, Wald, unbefestigter Weg</t>
  </si>
  <si>
    <t xml:space="preserve">Sturz, Umknicken, erschwerter Rettungszugang</t>
  </si>
  <si>
    <t xml:space="preserve">Verletzung / Rettungsverzug</t>
  </si>
  <si>
    <t xml:space="preserve">N07</t>
  </si>
  <si>
    <t xml:space="preserve">Alleinarbeit</t>
  </si>
  <si>
    <t xml:space="preserve">Arbeit außerhalb Ruf- und Sichtweite</t>
  </si>
  <si>
    <t xml:space="preserve">Notfall bleibt unbemerkt</t>
  </si>
  <si>
    <t xml:space="preserve">verzögerte Hilfeleistung</t>
  </si>
  <si>
    <t xml:space="preserve">N08</t>
  </si>
  <si>
    <t xml:space="preserve">Kommunikation</t>
  </si>
  <si>
    <t xml:space="preserve">Funkloch oder Ausfall von Mobilfunk/WLAN</t>
  </si>
  <si>
    <t xml:space="preserve">Alarm erreicht Empfangsstelle nicht</t>
  </si>
  <si>
    <t xml:space="preserve">Rettungsverzug</t>
  </si>
  <si>
    <t xml:space="preserve">N09</t>
  </si>
  <si>
    <t xml:space="preserve">Ortung</t>
  </si>
  <si>
    <t xml:space="preserve">wechselnde oder schwer beschreibbare Einsatzorte</t>
  </si>
  <si>
    <t xml:space="preserve">Einsatzort nicht eindeutig</t>
  </si>
  <si>
    <t xml:space="preserve">N10</t>
  </si>
  <si>
    <t xml:space="preserve">Technischer Ausfall</t>
  </si>
  <si>
    <t xml:space="preserve">Akku, Gerät, App, Netz oder PNEZ nicht verfügbar</t>
  </si>
  <si>
    <t xml:space="preserve">Schutzfunktion fällt aus</t>
  </si>
  <si>
    <t xml:space="preserve">Alarmierung scheitert</t>
  </si>
  <si>
    <t xml:space="preserve">N11</t>
  </si>
  <si>
    <t xml:space="preserve">Psychische / körperliche Belastung</t>
  </si>
  <si>
    <t xml:space="preserve">lange Schicht, Nachtarbeit, hohe Anstrengung</t>
  </si>
  <si>
    <t xml:space="preserve">Fehlhandlung, Kreislaufereignis</t>
  </si>
  <si>
    <t xml:space="preserve">Unfall / medizinischer Notfall</t>
  </si>
  <si>
    <t xml:space="preserve">N12</t>
  </si>
  <si>
    <t xml:space="preserve">Dritte / Öffentlichkeit</t>
  </si>
  <si>
    <t xml:space="preserve">Arbeiten nahe Verkehr oder öffentlich zugänglichen Bereichen</t>
  </si>
  <si>
    <t xml:space="preserve">Konflikt, unbefugter Zutritt</t>
  </si>
  <si>
    <t xml:space="preserve">Verletzung / Störung</t>
  </si>
  <si>
    <t xml:space="preserve">N13</t>
  </si>
  <si>
    <t xml:space="preserve">N14</t>
  </si>
  <si>
    <t xml:space="preserve">N15</t>
  </si>
  <si>
    <t xml:space="preserve">N16</t>
  </si>
  <si>
    <t xml:space="preserve">N17</t>
  </si>
  <si>
    <t xml:space="preserve">N18</t>
  </si>
  <si>
    <t xml:space="preserve">N19</t>
  </si>
  <si>
    <t xml:space="preserve">N20</t>
  </si>
  <si>
    <t xml:space="preserve">N21</t>
  </si>
  <si>
    <t xml:space="preserve">N22</t>
  </si>
  <si>
    <t xml:space="preserve">N23</t>
  </si>
  <si>
    <t xml:space="preserve">N24</t>
  </si>
  <si>
    <t xml:space="preserve">N25</t>
  </si>
  <si>
    <t xml:space="preserve">N26</t>
  </si>
  <si>
    <t xml:space="preserve">N27</t>
  </si>
  <si>
    <t xml:space="preserve">N28</t>
  </si>
  <si>
    <t xml:space="preserve">N29</t>
  </si>
  <si>
    <t xml:space="preserve">N30</t>
  </si>
  <si>
    <t xml:space="preserve">N31</t>
  </si>
  <si>
    <t xml:space="preserve">N32</t>
  </si>
  <si>
    <t xml:space="preserve">N33</t>
  </si>
  <si>
    <t xml:space="preserve">N34</t>
  </si>
  <si>
    <t xml:space="preserve">N35</t>
  </si>
  <si>
    <t xml:space="preserve">N36</t>
  </si>
  <si>
    <t xml:space="preserve">N37</t>
  </si>
  <si>
    <t xml:space="preserve">N38</t>
  </si>
  <si>
    <t xml:space="preserve">N39</t>
  </si>
  <si>
    <t xml:space="preserve">N40</t>
  </si>
  <si>
    <t xml:space="preserve">N41</t>
  </si>
  <si>
    <t xml:space="preserve">N42</t>
  </si>
  <si>
    <t xml:space="preserve">N43</t>
  </si>
  <si>
    <t xml:space="preserve">N44</t>
  </si>
  <si>
    <t xml:space="preserve">N45</t>
  </si>
  <si>
    <t xml:space="preserve">N46</t>
  </si>
  <si>
    <t xml:space="preserve">N47</t>
  </si>
  <si>
    <t xml:space="preserve">N48</t>
  </si>
  <si>
    <t xml:space="preserve">N49</t>
  </si>
  <si>
    <t xml:space="preserve">N50</t>
  </si>
  <si>
    <t xml:space="preserve">PNA-Prüfung | Alleinarbeit, Alarmierung und Rettung</t>
  </si>
  <si>
    <t xml:space="preserve">Nr.</t>
  </si>
  <si>
    <t xml:space="preserve">Prüffrage</t>
  </si>
  <si>
    <t xml:space="preserve">Antwort</t>
  </si>
  <si>
    <t xml:space="preserve">Soll-Antwort / fachlicher Hinweis</t>
  </si>
  <si>
    <t xml:space="preserve">Nachweis / Bemerkung</t>
  </si>
  <si>
    <t xml:space="preserve">Maßnahme</t>
  </si>
  <si>
    <t xml:space="preserve">P01</t>
  </si>
  <si>
    <t xml:space="preserve">Arbeitet die Person außerhalb Ruf- und Sichtweite anderer Personen?</t>
  </si>
  <si>
    <t xml:space="preserve">Soll/Einordnung: Prüfmerkmal. Alleinarbeit liegt nahe; Tätigkeit konkret beschreiben.</t>
  </si>
  <si>
    <t xml:space="preserve">P02</t>
  </si>
  <si>
    <t xml:space="preserve">Kann bei einem Ereignis Handlungsunfähigkeit eintreten?</t>
  </si>
  <si>
    <t xml:space="preserve">Soll/Einordnung: Prüfmerkmal. Willensunabhängige Alarmierung prüfen.</t>
  </si>
  <si>
    <t xml:space="preserve">P03</t>
  </si>
  <si>
    <t xml:space="preserve">Besteht Absturz-, Elektrizitäts-, Maschinen-, Verkehrs- oder vergleichbare hohe Gefährdung?</t>
  </si>
  <si>
    <t xml:space="preserve">Soll/Einordnung: Prüfmerkmal. Spezialvorschriften und Zulässigkeit der Alleinarbeit prüfen.</t>
  </si>
  <si>
    <t xml:space="preserve">P04</t>
  </si>
  <si>
    <t xml:space="preserve">Ist Alleinarbeit für diese Tätigkeit durch Vorschrift, Betriebsanweisung oder Verfahren ausgeschlossen?</t>
  </si>
  <si>
    <t xml:space="preserve">Soll/Einordnung: Nein. Bei Ja: Alleinarbeit nicht durch PNA ersetzen.</t>
  </si>
  <si>
    <t xml:space="preserve">P05</t>
  </si>
  <si>
    <t xml:space="preserve">Kann die gefährdete Person einen manuellen Alarm sicher auslösen?</t>
  </si>
  <si>
    <t xml:space="preserve">Soll/Einordnung: Ja. Ergonomie, Handschuhe und Erreichbarkeit berücksichtigen.</t>
  </si>
  <si>
    <t xml:space="preserve">P06</t>
  </si>
  <si>
    <t xml:space="preserve">Sind geeignete automatische Alarmarten erforderlich?</t>
  </si>
  <si>
    <t xml:space="preserve">Soll/Einordnung: Ja/je Tätigkeit. Lage-, Ruhe-, Zeit- oder Fluchtalarm tätigkeitsbezogen prüfen.</t>
  </si>
  <si>
    <t xml:space="preserve">P07</t>
  </si>
  <si>
    <t xml:space="preserve">Ist die Alarmübertragung im gesamten Arbeitsbereich nachgewiesen?</t>
  </si>
  <si>
    <t xml:space="preserve">Soll/Einordnung: Ja. Funk-/Netzabdeckung praktisch prüfen und dokumentieren.</t>
  </si>
  <si>
    <t xml:space="preserve">P08</t>
  </si>
  <si>
    <t xml:space="preserve">Ist der Standort im Alarmfall eindeutig und ausreichend genau bestimmbar?</t>
  </si>
  <si>
    <t xml:space="preserve">Soll/Einordnung: Ja. GNSS, WLAN, BLE, Bereichs- oder manuelle Ortung prüfen.</t>
  </si>
  <si>
    <t xml:space="preserve">P09</t>
  </si>
  <si>
    <t xml:space="preserve">Ist die Alarmempfangsstelle während der Alleinarbeit besetzt und handlungsfähig?</t>
  </si>
  <si>
    <t xml:space="preserve">Soll/Einordnung: Ja. Empfang, Quittierung und Eskalation organisatorisch sichern.</t>
  </si>
  <si>
    <t xml:space="preserve">P10</t>
  </si>
  <si>
    <t xml:space="preserve">Sind Alarmierungs-, Interventions- und Rettungswege festgelegt?</t>
  </si>
  <si>
    <t xml:space="preserve">Soll/Einordnung: Ja. Wer tut was, mit welchen Mitteln und in welcher Reihenfolge?</t>
  </si>
  <si>
    <t xml:space="preserve">P11</t>
  </si>
  <si>
    <t xml:space="preserve">Ist der Zugang für Helfende/Rettungskräfte sichergestellt?</t>
  </si>
  <si>
    <t xml:space="preserve">Soll/Einordnung: Ja. Schlüssel, Tore, Zufahrt, Anschlag-/Rettungspunkte prüfen.</t>
  </si>
  <si>
    <t xml:space="preserve">P12</t>
  </si>
  <si>
    <t xml:space="preserve">Wurde die Zeit bis zum Beginn der Hilfsmaßnahmen praktisch geprüft?</t>
  </si>
  <si>
    <t xml:space="preserve">Soll/Einordnung: Ja. Alarmübung unter realistischen Bedingungen durchführen.</t>
  </si>
  <si>
    <t xml:space="preserve">P13</t>
  </si>
  <si>
    <t xml:space="preserve">Sind Geräteausgabe, Funktionstest, Ladezustand und Rückgabe geregelt?</t>
  </si>
  <si>
    <t xml:space="preserve">Soll/Einordnung: Ja. Betriebliche Routine und Nachweis definieren.</t>
  </si>
  <si>
    <t xml:space="preserve">P14</t>
  </si>
  <si>
    <t xml:space="preserve">Sind technischer Alarm und Systemausfall geregelt?</t>
  </si>
  <si>
    <t xml:space="preserve">Soll/Einordnung: Ja. Ersatzmaßnahme und Tätigkeitsunterbrechung festlegen.</t>
  </si>
  <si>
    <t xml:space="preserve">P15</t>
  </si>
  <si>
    <t xml:space="preserve">Sind Beschäftigte unterwiesen und Alarmübungen dokumentiert?</t>
  </si>
  <si>
    <t xml:space="preserve">Soll/Einordnung: Ja. Unterweisung und Übungen wiederholen/fortschreiben.</t>
  </si>
  <si>
    <t xml:space="preserve">P16</t>
  </si>
  <si>
    <t xml:space="preserve">Werden Änderungen an AP, WLAN, Maschinen, Einbauten oder Bauzustand bewertet?</t>
  </si>
  <si>
    <t xml:space="preserve">Soll/Einordnung: Ja. Change-Prozess mit erneuter Funk-/Ortungsprüfung vorsehen.</t>
  </si>
  <si>
    <t xml:space="preserve">Orientierende Auswertung</t>
  </si>
  <si>
    <t xml:space="preserve">Unklare Antworten</t>
  </si>
  <si>
    <t xml:space="preserve">Auswertung</t>
  </si>
  <si>
    <t xml:space="preserve">Manuelle fachkundige Gesamtentscheidung erforderlich. Die Fragen P01–P03 erfassen Gefährdungsmerkmale; P04 hat die umgekehrte Sollrichtung. Deshalb keine pauschale Ja/Nein-Punktesumme.</t>
  </si>
  <si>
    <t xml:space="preserve">Risikobeurteilung nach DGUV Regel 112-139 | PNA und gefährliche Alleinarbeit</t>
  </si>
  <si>
    <t xml:space="preserve">Verfahren: je Tätigkeit Gefährdungsziffer GZ, angepasste Notfallwahrscheinlichkeit NW und tätigkeitsbezogene Zeitbewertung EV bestimmen. Daraus wird je Tätigkeit Rᵢ = GZᵢ × NWᵢ + EVᵢ × NWᵢ berechnet. Für die Gesamtbewertung ist der höchste gültige Rᵢ-Wert maßgeblich; bei gleichem Rᵢ wird die höhere angepasste NW berücksichtigt. Rettungszeiten über 15 Minuten werden nicht in Rᵢ umgerechnet, sondern führen zu Maßnahmen und Neubewertung.</t>
  </si>
  <si>
    <t xml:space="preserve">Tätigkeit</t>
  </si>
  <si>
    <t xml:space="preserve">Gefährdungsfaktoren</t>
  </si>
  <si>
    <t xml:space="preserve">Gefährdungsstufe</t>
  </si>
  <si>
    <t xml:space="preserve">GZ (1–10)</t>
  </si>
  <si>
    <t xml:space="preserve">NW (1–10)</t>
  </si>
  <si>
    <t xml:space="preserve">mehrere Faktoren?</t>
  </si>
  <si>
    <t xml:space="preserve">NW angepasst</t>
  </si>
  <si>
    <t xml:space="preserve">GZ × NW</t>
  </si>
  <si>
    <t xml:space="preserve">Bemerkung</t>
  </si>
  <si>
    <t xml:space="preserve">Quelle</t>
  </si>
  <si>
    <t xml:space="preserve">Prüfung GZ</t>
  </si>
  <si>
    <t xml:space="preserve">Prüfung NW</t>
  </si>
  <si>
    <t xml:space="preserve">Zusätzlicher NW-Zuschlag</t>
  </si>
  <si>
    <t xml:space="preserve">Begründung Zusatz / NW 10</t>
  </si>
  <si>
    <t xml:space="preserve">Prüfung Begründung</t>
  </si>
  <si>
    <t xml:space="preserve">EV je Tätigkeit</t>
  </si>
  <si>
    <t xml:space="preserve">Eingaben vollständig?</t>
  </si>
  <si>
    <t xml:space="preserve">Gültiges Produkt</t>
  </si>
  <si>
    <t xml:space="preserve">Angepasste NW-Kategorie</t>
  </si>
  <si>
    <t xml:space="preserve">EV numerisch</t>
  </si>
  <si>
    <t xml:space="preserve">Rᵢ je Tätigkeit</t>
  </si>
  <si>
    <t xml:space="preserve">Rechnerischer Tätigkeitsstatus</t>
  </si>
  <si>
    <t xml:space="preserve">PNA-Wirksamkeit</t>
  </si>
  <si>
    <t xml:space="preserve">PNA-Nachweisstatus</t>
  </si>
  <si>
    <t xml:space="preserve">ID-Prüfung</t>
  </si>
  <si>
    <t xml:space="preserve">Rᵢ rechnerisch</t>
  </si>
  <si>
    <t xml:space="preserve">Formaler Verwendungsstatus</t>
  </si>
  <si>
    <t xml:space="preserve">Auswahlhilfe</t>
  </si>
  <si>
    <t xml:space="preserve">NW bei maximalem Ri</t>
  </si>
  <si>
    <t xml:space="preserve">Freigabestatus</t>
  </si>
  <si>
    <t xml:space="preserve">D01</t>
  </si>
  <si>
    <t xml:space="preserve">Kontrollgang Wasserwerk</t>
  </si>
  <si>
    <t xml:space="preserve">Sturz auf Treppen; Kreislaufereignis; abgelegener Anlagenbereich</t>
  </si>
  <si>
    <t xml:space="preserve">Erhöht</t>
  </si>
  <si>
    <t xml:space="preserve">Gering</t>
  </si>
  <si>
    <t xml:space="preserve">Ja</t>
  </si>
  <si>
    <t xml:space="preserve">Synthetisches Beispiel: definierte Betriebswege und Interventionskette.</t>
  </si>
  <si>
    <t xml:space="preserve">DGUV Regel 112-139</t>
  </si>
  <si>
    <t xml:space="preserve">unter 5 Minuten</t>
  </si>
  <si>
    <t xml:space="preserve">D02</t>
  </si>
  <si>
    <t xml:space="preserve">Wartung Pumpwerk</t>
  </si>
  <si>
    <t xml:space="preserve">Quetschen; elektrischer Fehler; Alleinarbeit im Technikraum</t>
  </si>
  <si>
    <t xml:space="preserve">Mäßig</t>
  </si>
  <si>
    <t xml:space="preserve">Synthetisches Beispiel: Innenortung im Untergeschoss nur teilweise nachgewiesen.</t>
  </si>
  <si>
    <t xml:space="preserve">5 bis 10 Minuten</t>
  </si>
  <si>
    <t xml:space="preserve">D03</t>
  </si>
  <si>
    <t xml:space="preserve">Arbeiten am Freileitungsmast</t>
  </si>
  <si>
    <t xml:space="preserve">Absturz; Hängetrauma; Witterung; elektrische Gefährdung</t>
  </si>
  <si>
    <t xml:space="preserve">Kritisch</t>
  </si>
  <si>
    <t xml:space="preserve">Synthetisches Beispiel: komplexe Rettung und mehrere gleichzeitig wirkende Faktoren.</t>
  </si>
  <si>
    <t xml:space="preserve">Zusätzlicher Zuschlag wegen komplexer Rettung und mehrerer gleichzeitig wirkender Faktoren.</t>
  </si>
  <si>
    <t xml:space="preserve">10 bis 15 Minuten</t>
  </si>
  <si>
    <t xml:space="preserve">D04</t>
  </si>
  <si>
    <t xml:space="preserve">Trasseninspektion Außenbereich</t>
  </si>
  <si>
    <t xml:space="preserve">Geländesturz; Fahrzeugverkehr; Funkabschattung</t>
  </si>
  <si>
    <t xml:space="preserve">Synthetisches Beispiel: abgelegener Abschnitt mit langer Zufahrt.</t>
  </si>
  <si>
    <t xml:space="preserve">über 15 Minuten</t>
  </si>
  <si>
    <t xml:space="preserve">D05</t>
  </si>
  <si>
    <t xml:space="preserve">D06</t>
  </si>
  <si>
    <t xml:space="preserve">D07</t>
  </si>
  <si>
    <t xml:space="preserve">D08</t>
  </si>
  <si>
    <t xml:space="preserve">D09</t>
  </si>
  <si>
    <t xml:space="preserve">D10</t>
  </si>
  <si>
    <t xml:space="preserve">D11</t>
  </si>
  <si>
    <t xml:space="preserve">D12</t>
  </si>
  <si>
    <t xml:space="preserve">D13</t>
  </si>
  <si>
    <t xml:space="preserve">D14</t>
  </si>
  <si>
    <t xml:space="preserve">D15</t>
  </si>
  <si>
    <t xml:space="preserve">D16</t>
  </si>
  <si>
    <t xml:space="preserve">D17</t>
  </si>
  <si>
    <t xml:space="preserve">D18</t>
  </si>
  <si>
    <t xml:space="preserve">D19</t>
  </si>
  <si>
    <t xml:space="preserve">D20</t>
  </si>
  <si>
    <t xml:space="preserve">D21</t>
  </si>
  <si>
    <t xml:space="preserve">D22</t>
  </si>
  <si>
    <t xml:space="preserve">D23</t>
  </si>
  <si>
    <t xml:space="preserve">D24</t>
  </si>
  <si>
    <t xml:space="preserve">D25</t>
  </si>
  <si>
    <t xml:space="preserve">D26</t>
  </si>
  <si>
    <t xml:space="preserve">D27</t>
  </si>
  <si>
    <t xml:space="preserve">D28</t>
  </si>
  <si>
    <t xml:space="preserve">D29</t>
  </si>
  <si>
    <t xml:space="preserve">D30</t>
  </si>
  <si>
    <t xml:space="preserve">Gesamtentscheidung</t>
  </si>
  <si>
    <t xml:space="preserve">Höchster gültiger Rᵢ-Wert</t>
  </si>
  <si>
    <t xml:space="preserve">Höchster rechnerischer Rᵢ-Wert</t>
  </si>
  <si>
    <t xml:space="preserve">Höchste angepasste NW bei gleichem Rᵢ</t>
  </si>
  <si>
    <t xml:space="preserve">ID mit höchstem rechnerischen Rᵢ</t>
  </si>
  <si>
    <t xml:space="preserve">Ungünstigste Rettungszeit aller vollständigen Tätigkeiten</t>
  </si>
  <si>
    <t xml:space="preserve">Tätigkeit mit höchstem rechnerischen Rᵢ</t>
  </si>
  <si>
    <t xml:space="preserve">Anzahl Tätigkeiten &gt;15 Minuten</t>
  </si>
  <si>
    <t xml:space="preserve">Gesamtbewertung Rᵢ max</t>
  </si>
  <si>
    <t xml:space="preserve">Gültige maßgebliche Tätigkeit</t>
  </si>
  <si>
    <t xml:space="preserve">DGUV-orientierte Entscheidung</t>
  </si>
  <si>
    <t xml:space="preserve">Maßgebliche ID nach Rᵢ/NW-Regel</t>
  </si>
  <si>
    <t xml:space="preserve">Maßgebliche Tätigkeit nach Rᵢ/NW-Regel</t>
  </si>
  <si>
    <t xml:space="preserve">Wichtige Grenzen</t>
  </si>
  <si>
    <t xml:space="preserve">Ein Verbot von Einzelarbeit darf nicht durch eine PNA umgangen werden. Das rechnerische Ergebnis ersetzt keine fachkundige Gesamtprüfung.</t>
  </si>
  <si>
    <t xml:space="preserve">Rettungszeitnachweis | Alarm- und Rettungsübung</t>
  </si>
  <si>
    <t xml:space="preserve">ID / Tätigkeit</t>
  </si>
  <si>
    <t xml:space="preserve">Einsatzort</t>
  </si>
  <si>
    <t xml:space="preserve">Testszenario</t>
  </si>
  <si>
    <t xml:space="preserve">Alarm ausgelöst</t>
  </si>
  <si>
    <t xml:space="preserve">Alarm empfangen</t>
  </si>
  <si>
    <t xml:space="preserve">Hilfsmaßnahmen begonnen</t>
  </si>
  <si>
    <t xml:space="preserve">gemessene Zeit (min)</t>
  </si>
  <si>
    <t xml:space="preserve">Ergebnis / Abweichung</t>
  </si>
  <si>
    <t xml:space="preserve">Nachweis / Protokoll</t>
  </si>
  <si>
    <t xml:space="preserve">D01 Kontrollgang Wasserwerk</t>
  </si>
  <si>
    <t xml:space="preserve">Wasserwerk, Betriebsgebäude</t>
  </si>
  <si>
    <t xml:space="preserve">Manueller Alarm während Kontrollgang</t>
  </si>
  <si>
    <t xml:space="preserve">10:00</t>
  </si>
  <si>
    <t xml:space="preserve">10:04</t>
  </si>
  <si>
    <t xml:space="preserve">Hilfsmaßnahmen innerhalb des Zeitfensters begonnen.</t>
  </si>
  <si>
    <t xml:space="preserve">SYN-RT-D01</t>
  </si>
  <si>
    <t xml:space="preserve">D02 Wartung Pumpwerk</t>
  </si>
  <si>
    <t xml:space="preserve">Pumpwerk, Technikraum</t>
  </si>
  <si>
    <t xml:space="preserve">Automatischer Lagealarm</t>
  </si>
  <si>
    <t xml:space="preserve">11:00</t>
  </si>
  <si>
    <t xml:space="preserve">11:01</t>
  </si>
  <si>
    <t xml:space="preserve">11:08</t>
  </si>
  <si>
    <t xml:space="preserve">Zeitfenster 5 bis 10 Minuten eingehalten.</t>
  </si>
  <si>
    <t xml:space="preserve">SYN-RT-D02</t>
  </si>
  <si>
    <t xml:space="preserve">D03 Arbeiten am Freileitungsmast</t>
  </si>
  <si>
    <t xml:space="preserve">Synthetischer Maststandort</t>
  </si>
  <si>
    <t xml:space="preserve">Lagealarm mit Höhenrettung</t>
  </si>
  <si>
    <t xml:space="preserve">12:00</t>
  </si>
  <si>
    <t xml:space="preserve">12:01</t>
  </si>
  <si>
    <t xml:space="preserve">12:13</t>
  </si>
  <si>
    <t xml:space="preserve">Zeitfenster 10 bis 15 Minuten; Rettungskomplexität beachten.</t>
  </si>
  <si>
    <t xml:space="preserve">SYN-RT-D03</t>
  </si>
  <si>
    <t xml:space="preserve">D04 Trasseninspektion Außenbereich</t>
  </si>
  <si>
    <t xml:space="preserve">Abgelegener Trassenabschnitt</t>
  </si>
  <si>
    <t xml:space="preserve">Manueller Alarm außerhalb Zufahrt</t>
  </si>
  <si>
    <t xml:space="preserve">13:00</t>
  </si>
  <si>
    <t xml:space="preserve">13:01</t>
  </si>
  <si>
    <t xml:space="preserve">13:19</t>
  </si>
  <si>
    <t xml:space="preserve">Über 15 Minuten; Rettungskette nicht ausreichend.</t>
  </si>
  <si>
    <t xml:space="preserve">SYN-RT-D04</t>
  </si>
  <si>
    <t xml:space="preserve">PNA-Wirksamkeitsprüfung | tätigkeitsbezogener Nachweis</t>
  </si>
  <si>
    <t xml:space="preserve">Bewerten Sie die Wirksamkeit der PNA je Tätigkeits-ID. „Nicht erfüllt“ führt zu „nicht wirksam“, „teilweise erfüllt“ zu „eingeschränkt wirksam“. Eine positive Gesamtbewertung ist nur möglich, wenn alle für die Tätigkeit relevanten Kriterien erfüllt und die Nachweise dokumentiert sind.</t>
  </si>
  <si>
    <t xml:space="preserve">Tätigkeits-ID</t>
  </si>
  <si>
    <t xml:space="preserve">Manueller Alarm</t>
  </si>
  <si>
    <t xml:space="preserve">Automatische Alarmart</t>
  </si>
  <si>
    <t xml:space="preserve">Alarmübertragung / Abdeckung</t>
  </si>
  <si>
    <t xml:space="preserve">Ortung ausreichend</t>
  </si>
  <si>
    <t xml:space="preserve">Alarmempfang / PNEZ</t>
  </si>
  <si>
    <t xml:space="preserve">Interventionsplan</t>
  </si>
  <si>
    <t xml:space="preserve">Rettungszugang</t>
  </si>
  <si>
    <t xml:space="preserve">Gerät / Energieversorgung</t>
  </si>
  <si>
    <t xml:space="preserve">Funktionstest</t>
  </si>
  <si>
    <t xml:space="preserve">Ausfall- / Ersatzverfahren</t>
  </si>
  <si>
    <t xml:space="preserve">Unterweisung / Übung</t>
  </si>
  <si>
    <t xml:space="preserve">Gesamtstatus</t>
  </si>
  <si>
    <t xml:space="preserve">Offene Punkte</t>
  </si>
  <si>
    <t xml:space="preserve">Nachweise / Protokolle</t>
  </si>
  <si>
    <t xml:space="preserve">Prüfdatum</t>
  </si>
  <si>
    <t xml:space="preserve">Nächster Review</t>
  </si>
  <si>
    <t xml:space="preserve">Freigabe</t>
  </si>
  <si>
    <t xml:space="preserve">erfüllt</t>
  </si>
  <si>
    <t xml:space="preserve">Alarmtest AT-D01; Abdeckungsprüfung AP-D01</t>
  </si>
  <si>
    <t xml:space="preserve">Betriebsleitung / SiFa</t>
  </si>
  <si>
    <t xml:space="preserve">freigegeben</t>
  </si>
  <si>
    <t xml:space="preserve">teilweise erfüllt</t>
  </si>
  <si>
    <t xml:space="preserve">Innenortung im Untergeschoss noch nicht durchgängig nachgewiesen.</t>
  </si>
  <si>
    <t xml:space="preserve">Ortungsprüfung OP-D02</t>
  </si>
  <si>
    <t xml:space="preserve">Projektleitung / SiFa</t>
  </si>
  <si>
    <t xml:space="preserve">Review erforderlich</t>
  </si>
  <si>
    <t xml:space="preserve">Rᵢ über 30; keine Freigabe.</t>
  </si>
  <si>
    <t xml:space="preserve">Alarm- und Rettungsübung ARÜ-D03</t>
  </si>
  <si>
    <t xml:space="preserve">Bauleitung / SiFa</t>
  </si>
  <si>
    <t xml:space="preserve">nicht freigegeben</t>
  </si>
  <si>
    <t xml:space="preserve">Rettungszeit über 15 Minuten; Interventionskette verbessern.</t>
  </si>
  <si>
    <t xml:space="preserve">Funk- und Ortungstest FO-D04</t>
  </si>
  <si>
    <t xml:space="preserve">Einsatzleitung / SiFa</t>
  </si>
  <si>
    <t xml:space="preserve">Maßnahmensteuerung und Wirksamkeitsprüfung</t>
  </si>
  <si>
    <t xml:space="preserve">Schutzziel / Prüfkriterium</t>
  </si>
  <si>
    <t xml:space="preserve">Umgesetzt am</t>
  </si>
  <si>
    <t xml:space="preserve">Prüfmethode</t>
  </si>
  <si>
    <t xml:space="preserve">Geprüft am</t>
  </si>
  <si>
    <t xml:space="preserve">Ergebnis</t>
  </si>
  <si>
    <t xml:space="preserve">Folgeaktion</t>
  </si>
  <si>
    <t xml:space="preserve">M01</t>
  </si>
  <si>
    <t xml:space="preserve">M02</t>
  </si>
  <si>
    <t xml:space="preserve">M03</t>
  </si>
  <si>
    <t xml:space="preserve">M04</t>
  </si>
  <si>
    <t xml:space="preserve">M05</t>
  </si>
  <si>
    <t xml:space="preserve">M06</t>
  </si>
  <si>
    <t xml:space="preserve">M07</t>
  </si>
  <si>
    <t xml:space="preserve">M08</t>
  </si>
  <si>
    <t xml:space="preserve">M09</t>
  </si>
  <si>
    <t xml:space="preserve">M10</t>
  </si>
  <si>
    <t xml:space="preserve">M11</t>
  </si>
  <si>
    <t xml:space="preserve">M12</t>
  </si>
  <si>
    <t xml:space="preserve">M13</t>
  </si>
  <si>
    <t xml:space="preserve">M14</t>
  </si>
  <si>
    <t xml:space="preserve">M15</t>
  </si>
  <si>
    <t xml:space="preserve">M16</t>
  </si>
  <si>
    <t xml:space="preserve">M17</t>
  </si>
  <si>
    <t xml:space="preserve">M18</t>
  </si>
  <si>
    <t xml:space="preserve">M19</t>
  </si>
  <si>
    <t xml:space="preserve">M20</t>
  </si>
  <si>
    <t xml:space="preserve">M21</t>
  </si>
  <si>
    <t xml:space="preserve">M22</t>
  </si>
  <si>
    <t xml:space="preserve">M23</t>
  </si>
  <si>
    <t xml:space="preserve">M24</t>
  </si>
  <si>
    <t xml:space="preserve">M25</t>
  </si>
  <si>
    <t xml:space="preserve">M26</t>
  </si>
  <si>
    <t xml:space="preserve">M27</t>
  </si>
  <si>
    <t xml:space="preserve">M28</t>
  </si>
  <si>
    <t xml:space="preserve">M29</t>
  </si>
  <si>
    <t xml:space="preserve">M30</t>
  </si>
  <si>
    <t xml:space="preserve">M31</t>
  </si>
  <si>
    <t xml:space="preserve">M32</t>
  </si>
  <si>
    <t xml:space="preserve">M33</t>
  </si>
  <si>
    <t xml:space="preserve">M34</t>
  </si>
  <si>
    <t xml:space="preserve">M35</t>
  </si>
  <si>
    <t xml:space="preserve">M36</t>
  </si>
  <si>
    <t xml:space="preserve">M37</t>
  </si>
  <si>
    <t xml:space="preserve">M38</t>
  </si>
  <si>
    <t xml:space="preserve">M39</t>
  </si>
  <si>
    <t xml:space="preserve">M40</t>
  </si>
  <si>
    <t xml:space="preserve">M41</t>
  </si>
  <si>
    <t xml:space="preserve">M42</t>
  </si>
  <si>
    <t xml:space="preserve">M43</t>
  </si>
  <si>
    <t xml:space="preserve">M44</t>
  </si>
  <si>
    <t xml:space="preserve">M45</t>
  </si>
  <si>
    <t xml:space="preserve">M46</t>
  </si>
  <si>
    <t xml:space="preserve">M47</t>
  </si>
  <si>
    <t xml:space="preserve">M48</t>
  </si>
  <si>
    <t xml:space="preserve">M49</t>
  </si>
  <si>
    <t xml:space="preserve">M50</t>
  </si>
  <si>
    <t xml:space="preserve">Änderungsverlauf und Fortschreibung</t>
  </si>
  <si>
    <t xml:space="preserve">Anlass / Änderung</t>
  </si>
  <si>
    <t xml:space="preserve">Betroffener Bereich</t>
  </si>
  <si>
    <t xml:space="preserve">Bearbeitet von</t>
  </si>
  <si>
    <t xml:space="preserve">Fachlich geprüft von</t>
  </si>
  <si>
    <t xml:space="preserve">Freigegeben von</t>
  </si>
  <si>
    <t xml:space="preserve">Nächster Review / Auslöser</t>
  </si>
  <si>
    <t xml:space="preserve">1.0</t>
  </si>
  <si>
    <t xml:space="preserve">Erstfassung LIV-PGA Netzbau &amp; Alleinarbeit</t>
  </si>
  <si>
    <t xml:space="preserve">1.1</t>
  </si>
  <si>
    <t xml:space="preserve">Fachliche Korrektur: 5×5-Matrix als allgemeine Priorisierung gekennzeichnet; separates DGUV-112-139-Verfahren ergänzt; PNA-Ja/Nein-Auswertung korrigiert.</t>
  </si>
  <si>
    <t xml:space="preserve">1.2</t>
  </si>
  <si>
    <t xml:space="preserve">Lookup-Tabellen für GZ, NW und EV ergänzt; Bereichsprüfung für GZ/NW; automatische EV-Zuordnung; automatische Auswahl des höheren NW bei gleichem GZ×NW.</t>
  </si>
  <si>
    <t xml:space="preserve">1.3</t>
  </si>
  <si>
    <t xml:space="preserve">Nachvollziehbare Dokumentation der Lookup-Logik ergänzt: Datenfluss, Lookup-Zuordnungen, Formeln, Sperrregeln, Prüffälle, Grenzen und Quellen.</t>
  </si>
  <si>
    <t xml:space="preserve">1.4</t>
  </si>
  <si>
    <t xml:space="preserve">Dokumentation auf fachliche Lücken geprüft; Vorbehalte zu R ≤ 30 und &gt;15 Minuten präzisiert; Mindestzuschlag NW, NW-Maximum, Nachweise und Kurzanleitung ergänzt.</t>
  </si>
  <si>
    <t xml:space="preserve">1.5</t>
  </si>
  <si>
    <t xml:space="preserve">Manuelle Spalte „maßgeblich?“ durch automatische Kennzeichnung ersetzt; zusätzlicher fachkundiger NW-Zuschlag mit Begründungspflicht ergänzt; NW-Maximum-Fall blockiert Abschluss ohne Begründung.</t>
  </si>
  <si>
    <t xml:space="preserve">1.6</t>
  </si>
  <si>
    <t xml:space="preserve">Kritische Schwachstellen behoben: Vollständigkeitsstatus, gültige Produktauswahl, EV je Tätigkeit, maßgebliche Tätigkeiten im Ergebnis, Rettungszeitnachweis, Dokumentstatus, Druckbereiche und Blattschutz.</t>
  </si>
  <si>
    <t xml:space="preserve">1.7</t>
  </si>
  <si>
    <t xml:space="preserve">Berechnung auf tätigkeitsbezogene Rᵢ-Werte umgestellt; Gesamtentscheidung verwendet höchsten gültigen Rᵢ-Wert, bei Gleichstand höhere angepasste NW.</t>
  </si>
  <si>
    <t xml:space="preserve">1.8</t>
  </si>
  <si>
    <t xml:space="preserve">Tätigkeitsbezogene Rettungszeit beibehalten und PNA-Wirksamkeitsprüfung mit Kriterien-, Ampel-, Nachweis- und Sperrlogik ergänzt; Tätigkeits-ID-Verknüpfung und Dublettenprüfung hinzugefügt.</t>
  </si>
  <si>
    <t xml:space="preserve">1.8.1</t>
  </si>
  <si>
    <t xml:space="preserve">Beispiele D01–D04 ergänzt; rechnerisches Rᵢ und gültiges Rᵢ getrennt; PNA-Freigabestatus in Sperrlogik aufgenommen.</t>
  </si>
  <si>
    <t xml:space="preserve">1.8.2</t>
  </si>
  <si>
    <t xml:space="preserve">Alte Spalte „maßgeblich“ ausgeblendet und vollständig aus der Ergebnislogik entfernt; Ergebnisbezüge über eindeutige Rᵢ/NW-Auswahlhilfe korrigiert.</t>
  </si>
  <si>
    <t xml:space="preserve">1.8.3</t>
  </si>
  <si>
    <t xml:space="preserve">Zellweise Formelprüfung: MAXIFS und fehlerhafte Auswahlformel ersetzt; keine Abhängigkeit von alter Maßgeblichkeitsspalte.</t>
  </si>
  <si>
    <t xml:space="preserve">1.8.4</t>
  </si>
  <si>
    <t xml:space="preserve">Zellweise Neuberechnung: Array-/AGGREGATE-Bezug durch robuste zeilenweise Hilfslogik ersetzt.</t>
  </si>
  <si>
    <t xml:space="preserve">1.8.5</t>
  </si>
  <si>
    <t xml:space="preserve">Fachlich eindeutige Statuswerte: rechnerischer Tätigkeitsstatus, PNA-/Freigabestatus und formaler Verwendungsstatus getrennt; höchster rechnerischer und höchster gültiger Rᵢ separat ausgewiesen.</t>
  </si>
  <si>
    <t xml:space="preserve">1.8.6</t>
  </si>
  <si>
    <t xml:space="preserve">Einheitlicher Blattschutz für alle Arbeitsblätter; sämtliche vorgesehenen Eingabefelder einheitlich gelb mit blauer Schrift markiert; Formeln, Lookup- und Dokumentationsbereiche gesperrt.</t>
  </si>
  <si>
    <t xml:space="preserve">1.8.7</t>
  </si>
  <si>
    <t xml:space="preserve">Eingabeschutz korrigiert: gelb/blau ist ausnahmslos entsperrt; gesperrte gelbe Altzellen entfernt; Eingabebereiche technisch geprüft.</t>
  </si>
  <si>
    <t xml:space="preserve">1.8.8</t>
  </si>
  <si>
    <t xml:space="preserve">Statuslogik getrennt: Eingabevollständigkeit unabhängig von PNA-Nachweis und Freigabe; eigene Spalten für PNA-Nachweisstatus und Freigabestatus; formaler Verwendungsstatus führt Ebenen zusammen.</t>
  </si>
  <si>
    <t xml:space="preserve">1.8.9</t>
  </si>
  <si>
    <t xml:space="preserve">Spalten S und T getauscht: EV je Tätigkeit steht nun unmittelbar vor Eingaben vollständig?; sämtliche Formelbezüge und Validierungen angepasst.</t>
  </si>
  <si>
    <t xml:space="preserve">1.8.10</t>
  </si>
  <si>
    <t xml:space="preserve">Lesbarkeit verbessert: horizontale Trennlinien für alle Tätigkeitszeilen im Blatt DGUV 112-139 Bewertung; ID und Tätigkeit sowie Kopfzeilen beim Scrollen fixiert.</t>
  </si>
  <si>
    <t xml:space="preserve">1.8.11</t>
  </si>
  <si>
    <t xml:space="preserve">Arbeitsblätter nach Bearbeitungsablauf geordnet: Kurzanleitung zuerst, danach Eingabeblätter, anschließend gesperrte Informations-, Matrix-, Lookup- und Dokumentationsblätter.</t>
  </si>
  <si>
    <t xml:space="preserve">1.8.12</t>
  </si>
  <si>
    <t xml:space="preserve">Blatt „Toolvergleich“ entfernt; „Start &amp; Hinweise“ an Position 1 und „Kurzanleitung“ an Position 2 gesetzt; Eingabe- und Nachschlageblätter anschließend nach Arbeitsablauf geordnet.</t>
  </si>
  <si>
    <t xml:space="preserve">Lesbarkeit vereinheitlicht: horizontale Zeilentrenner und automatischer Textumbruch in allen Blättern; Begriffserklärung für GZ, NW, EV, Rᵢ, PNA, PNEZ, SiFa und STOP auf „Start &amp; Hinweise“ ergänzt.</t>
  </si>
  <si>
    <t xml:space="preserve">Lookup-Tabellen | DGUV Regel 112-139</t>
  </si>
  <si>
    <t xml:space="preserve">Lookup GZ – Gefährdungsstufe</t>
  </si>
  <si>
    <t xml:space="preserve">Beschreibung</t>
  </si>
  <si>
    <t xml:space="preserve">GZ von</t>
  </si>
  <si>
    <t xml:space="preserve">GZ bis</t>
  </si>
  <si>
    <t xml:space="preserve">Auswahlliste GZ</t>
  </si>
  <si>
    <t xml:space="preserve">Hinweis</t>
  </si>
  <si>
    <t xml:space="preserve">Hoch</t>
  </si>
  <si>
    <t xml:space="preserve">Geringe Verletzungen bzw. geringe akute Beeinträchtigungen; Person bleibt handlungsfähig.</t>
  </si>
  <si>
    <t xml:space="preserve">1, 2 oder 3</t>
  </si>
  <si>
    <t xml:space="preserve">Konkrete GZ fachkundig innerhalb des Bereichs festlegen.</t>
  </si>
  <si>
    <t xml:space="preserve">Erhebliche Verletzungen bzw. erhebliche akute Beeinträchtigungen; Person bleibt eingeschränkt handlungsfähig.</t>
  </si>
  <si>
    <t xml:space="preserve">4, 5 oder 6</t>
  </si>
  <si>
    <t xml:space="preserve">Besonders schwere Verletzungen bzw. besonders schwere akute Beeinträchtigungen; Person ist im Notfall nicht mehr handlungsfähig.</t>
  </si>
  <si>
    <t xml:space="preserve">7, 8, 9 oder 10</t>
  </si>
  <si>
    <t xml:space="preserve">Bei hoher NW ist Alleinarbeit nicht zulässig.</t>
  </si>
  <si>
    <t xml:space="preserve">Lookup NW – Notfallwahrscheinlichkeit</t>
  </si>
  <si>
    <t xml:space="preserve">NW von</t>
  </si>
  <si>
    <t xml:space="preserve">NW bis</t>
  </si>
  <si>
    <t xml:space="preserve">Auswahlliste NW</t>
  </si>
  <si>
    <t xml:space="preserve">Grundsätzlich keine Notfälle zu erwarten; bisher kaum aufgetreten oder vorstellbar.</t>
  </si>
  <si>
    <t xml:space="preserve">Bei mehreren Gefährdungsfaktoren NW um mindestens 1 erhöhen.</t>
  </si>
  <si>
    <t xml:space="preserve">Erfahrungsgemäß sind Notfälle möglich; unter ähnlichen Bedingungen gelegentlich aufgetreten.</t>
  </si>
  <si>
    <t xml:space="preserve">Bei erhöhter Gefährdung ist Überwachung erforderlich.</t>
  </si>
  <si>
    <t xml:space="preserve">Auch unter normalen Umständen ist mit Notfällen zu rechnen; unter ähnlichen Bedingungen wiederholt aufgetreten.</t>
  </si>
  <si>
    <t xml:space="preserve">Kritische Gefährdung + hohe NW: Alleinarbeit nicht zulässig.</t>
  </si>
  <si>
    <t xml:space="preserve">Lookup EV – Zeit bis zum Beginn von Hilfsmaßnahmen am Ereignisort</t>
  </si>
  <si>
    <t xml:space="preserve">Auswahltext</t>
  </si>
  <si>
    <t xml:space="preserve">Erstversorgung</t>
  </si>
  <si>
    <t xml:space="preserve">Zeitspanne</t>
  </si>
  <si>
    <t xml:space="preserve">PNA einsetzbar?</t>
  </si>
  <si>
    <t xml:space="preserve">Kurz</t>
  </si>
  <si>
    <t xml:space="preserve">weniger als 5 Minuten</t>
  </si>
  <si>
    <t xml:space="preserve">EV = 0</t>
  </si>
  <si>
    <t xml:space="preserve">Mittel</t>
  </si>
  <si>
    <t xml:space="preserve">EV = 1</t>
  </si>
  <si>
    <t xml:space="preserve">Lang</t>
  </si>
  <si>
    <t xml:space="preserve">EV = 2</t>
  </si>
  <si>
    <t xml:space="preserve">Nicht ausreichend</t>
  </si>
  <si>
    <t xml:space="preserve">mehr als 15 Minuten</t>
  </si>
  <si>
    <t xml:space="preserve">Nein – zunächst neu bewerten</t>
  </si>
  <si>
    <t xml:space="preserve">Bei mehr als 15 Minuten ist die Effektivität der Rettungskette nach dem DGUV-Ablauf nicht gewährleistet. Technische oder organisatorische Maßnahmen treffen und erneut bewerten.</t>
  </si>
  <si>
    <t xml:space="preserve">Die DGUV gibt für GZ und NW Wertebereiche vor, aber keine automatische eindeutige Einzelziffer je Stufe. Die konkrete Zahl innerhalb des jeweiligen Bereichs muss fachkundig anhand der tatsächlichen Arbeitsbedingungen festgelegt und begründet werden.</t>
  </si>
  <si>
    <t xml:space="preserve">https://publikationen.dguv.de/widgets/pdf/download/article/1004</t>
  </si>
  <si>
    <t xml:space="preserve">Allgemeine orientierende Risikomatrix 5 × 5 (nicht DGUV-112-139-Verfahren)</t>
  </si>
  <si>
    <t xml:space="preserve">Schadensschwere ↓ / Wahrscheinlichkeit →</t>
  </si>
  <si>
    <t xml:space="preserve">5 – tödlich/katastrophal</t>
  </si>
  <si>
    <t xml:space="preserve">4 – schwer</t>
  </si>
  <si>
    <t xml:space="preserve">3 – ernst</t>
  </si>
  <si>
    <t xml:space="preserve">2 – mäßig</t>
  </si>
  <si>
    <t xml:space="preserve">1 – gering</t>
  </si>
  <si>
    <t xml:space="preserve">Bewertung</t>
  </si>
  <si>
    <t xml:space="preserve">1–4 niedrig</t>
  </si>
  <si>
    <t xml:space="preserve">5–9 mittel</t>
  </si>
  <si>
    <t xml:space="preserve">10–16 hoch</t>
  </si>
  <si>
    <t xml:space="preserve">17–25 kritisch</t>
  </si>
  <si>
    <t xml:space="preserve">Wichtige Regel</t>
  </si>
  <si>
    <t xml:space="preserve">Diese Matrix dient nur der allgemeinen Priorisierung betrieblicher Gefährdungen. Für die Entscheidung zum PNA-Einsatz bei gefährlicher Alleinarbeit ist zusätzlich das Verfahren der DGUV Regel 112-139 mit GZ, NW, EV und R anzuwenden.</t>
  </si>
  <si>
    <t xml:space="preserve">STOP-Prinzip</t>
  </si>
  <si>
    <t xml:space="preserve">S – Substitution</t>
  </si>
  <si>
    <t xml:space="preserve">T – technisch</t>
  </si>
  <si>
    <t xml:space="preserve">O – organisatorisch</t>
  </si>
  <si>
    <t xml:space="preserve">P – persönlich</t>
  </si>
  <si>
    <t xml:space="preserve">Dokumentation der Lookup- und Entscheidungslogik</t>
  </si>
  <si>
    <t xml:space="preserve">Zweck: Dieses Blatt beschreibt nachvollziehbar, wie Gefährdungsstufe, Gefährdungsziffer GZ, Notfallwahrscheinlichkeit NW, mehrere Gefährdungsfaktoren, Zeitbewertungsziffer EV und die Risikozahl R zusammenwirken. Es dokumentiert außerdem Prüfregeln, Sonderfälle und die Grenzen der automatisierten Auswertung.</t>
  </si>
  <si>
    <t xml:space="preserve">1. Datenfluss und Verantwortlichkeiten</t>
  </si>
  <si>
    <t xml:space="preserve">Eingabe / Quelle</t>
  </si>
  <si>
    <t xml:space="preserve">Verarbeitung</t>
  </si>
  <si>
    <t xml:space="preserve">Technische Umsetzung</t>
  </si>
  <si>
    <t xml:space="preserve">Fachliche Verantwortung</t>
  </si>
  <si>
    <t xml:space="preserve">Fehlerprüfung</t>
  </si>
  <si>
    <t xml:space="preserve">Folgeschritt</t>
  </si>
  <si>
    <t xml:space="preserve">Tätigkeit und Gefährdungsfaktoren</t>
  </si>
  <si>
    <t xml:space="preserve">Arbeitsbedingungen je Tätigkeit erfassen</t>
  </si>
  <si>
    <t xml:space="preserve">beurteilbare Tätigkeit</t>
  </si>
  <si>
    <t xml:space="preserve">manuelle Eingabe</t>
  </si>
  <si>
    <t xml:space="preserve">Arbeitgeber / fachkundige Beteiligte</t>
  </si>
  <si>
    <t xml:space="preserve">Vollständigkeit prüfen</t>
  </si>
  <si>
    <t xml:space="preserve">Gefährdungsstufe wählen</t>
  </si>
  <si>
    <t xml:space="preserve">Gefährdungsstufe: Gering / Erhöht / Kritisch</t>
  </si>
  <si>
    <t xml:space="preserve">zugehörigen GZ-Bereich aus Lookup anzeigen</t>
  </si>
  <si>
    <t xml:space="preserve">zulässiger Wertebereich</t>
  </si>
  <si>
    <t xml:space="preserve">Dropdown + Bereichsprüfung</t>
  </si>
  <si>
    <t xml:space="preserve">fachkundige Einstufung</t>
  </si>
  <si>
    <t xml:space="preserve">Spalte „Prüfung GZ“</t>
  </si>
  <si>
    <t xml:space="preserve">GZ festlegen</t>
  </si>
  <si>
    <t xml:space="preserve">GZ 1–10</t>
  </si>
  <si>
    <t xml:space="preserve">Abgleich mit gewählter Gefährdungsstufe</t>
  </si>
  <si>
    <t xml:space="preserve">gültige oder fehlerhafte GZ</t>
  </si>
  <si>
    <t xml:space="preserve">Formel in Prüfung GZ</t>
  </si>
  <si>
    <t xml:space="preserve">fachkundige Einzelwertfestlegung</t>
  </si>
  <si>
    <t xml:space="preserve">Fehlermeldung bei Bereichsabweichung</t>
  </si>
  <si>
    <t xml:space="preserve">NW-Kategorie wählen</t>
  </si>
  <si>
    <t xml:space="preserve">Notfallwahrscheinlichkeit: Gering / Mäßig / Hoch</t>
  </si>
  <si>
    <t xml:space="preserve">zugehörigen NW-Bereich aus Lookup anzeigen</t>
  </si>
  <si>
    <t xml:space="preserve">Spalte „Prüfung NW“</t>
  </si>
  <si>
    <t xml:space="preserve">NW festlegen</t>
  </si>
  <si>
    <t xml:space="preserve">NW 1–10 und mehrere Faktoren Ja/Nein</t>
  </si>
  <si>
    <t xml:space="preserve">bei Ja: NW um 1 erhöhen, maximal 10</t>
  </si>
  <si>
    <t xml:space="preserve">angepasste NW</t>
  </si>
  <si>
    <t xml:space="preserve">MIN(10; NW + Zuschlag)</t>
  </si>
  <si>
    <t xml:space="preserve">fachkundige Prüfung mehrerer Faktoren</t>
  </si>
  <si>
    <t xml:space="preserve">Bereichsprüfung vor Anpassung</t>
  </si>
  <si>
    <t xml:space="preserve">GZ × angepasste NW</t>
  </si>
  <si>
    <t xml:space="preserve">GZ und angepasste NW</t>
  </si>
  <si>
    <t xml:space="preserve">Multiplikation</t>
  </si>
  <si>
    <t xml:space="preserve">Produkt GZ × NW</t>
  </si>
  <si>
    <t xml:space="preserve">Formel je Tätigkeitszeile</t>
  </si>
  <si>
    <t xml:space="preserve">keine automatische fachliche Freigabe</t>
  </si>
  <si>
    <t xml:space="preserve">nur gültige Eingaben verwenden</t>
  </si>
  <si>
    <t xml:space="preserve">maßgeblichen Fall auswählen</t>
  </si>
  <si>
    <t xml:space="preserve">Produkte aller Tätigkeiten</t>
  </si>
  <si>
    <t xml:space="preserve">höchstes Produkt; bei Gleichstand höchste angepasste NW</t>
  </si>
  <si>
    <t xml:space="preserve">maßgebliches Produkt und NW</t>
  </si>
  <si>
    <t xml:space="preserve">MAX + Gleichstandslogik</t>
  </si>
  <si>
    <t xml:space="preserve">fachkundige Plausibilitätsprüfung</t>
  </si>
  <si>
    <t xml:space="preserve">GZ-/NW-Fehler blockieren Ergebnis</t>
  </si>
  <si>
    <t xml:space="preserve">EV bestimmen</t>
  </si>
  <si>
    <t xml:space="preserve">Zeit bis Beginn der Hilfsmaßnahmen</t>
  </si>
  <si>
    <t xml:space="preserve">Lookup: &lt;5 / 5–10 / 10–15 / &gt;15 Minuten</t>
  </si>
  <si>
    <t xml:space="preserve">EV 0 / 1 / 2 / Ausschluss</t>
  </si>
  <si>
    <t xml:space="preserve">Dropdown + Formel</t>
  </si>
  <si>
    <t xml:space="preserve">Rettungskette praktisch prüfen</t>
  </si>
  <si>
    <t xml:space="preserve">&gt;15 Minuten führt zum Sperrhinweis</t>
  </si>
  <si>
    <t xml:space="preserve">R berechnen</t>
  </si>
  <si>
    <t xml:space="preserve">maßgebliches Produkt, zugehörige NW und EV</t>
  </si>
  <si>
    <t xml:space="preserve">R = GZ×NW + EV×NW</t>
  </si>
  <si>
    <t xml:space="preserve">Risikozahl R</t>
  </si>
  <si>
    <t xml:space="preserve">automatische Formel</t>
  </si>
  <si>
    <t xml:space="preserve">Gesamtentscheidung bleibt fachkundig</t>
  </si>
  <si>
    <t xml:space="preserve">R &gt; 30 oder Sonderfall blockiert</t>
  </si>
  <si>
    <t xml:space="preserve">Maßnahmen/Freigabe</t>
  </si>
  <si>
    <t xml:space="preserve">2. Lookup-Zuordnungen</t>
  </si>
  <si>
    <t xml:space="preserve">Parameter</t>
  </si>
  <si>
    <t xml:space="preserve">Kategorie / Auswahl</t>
  </si>
  <si>
    <t xml:space="preserve">Wertebereich / Wert</t>
  </si>
  <si>
    <t xml:space="preserve">Bedeutung in der Datei</t>
  </si>
  <si>
    <t xml:space="preserve">Automatik</t>
  </si>
  <si>
    <t xml:space="preserve">Plausibilitätsprüfung</t>
  </si>
  <si>
    <t xml:space="preserve">Sonderfall</t>
  </si>
  <si>
    <t xml:space="preserve">Dokumentation</t>
  </si>
  <si>
    <t xml:space="preserve">1–3</t>
  </si>
  <si>
    <t xml:space="preserve">geringe Gefährdungsstufe</t>
  </si>
  <si>
    <t xml:space="preserve">Bereich aus Lookup</t>
  </si>
  <si>
    <t xml:space="preserve">GZ muss 1–3 sein</t>
  </si>
  <si>
    <t xml:space="preserve">keiner</t>
  </si>
  <si>
    <t xml:space="preserve">Begründung im Bemerkungsfeld</t>
  </si>
  <si>
    <t xml:space="preserve">4–6</t>
  </si>
  <si>
    <t xml:space="preserve">erhöhte Gefährdungsstufe</t>
  </si>
  <si>
    <t xml:space="preserve">GZ muss 4–6 sein</t>
  </si>
  <si>
    <t xml:space="preserve">7–10</t>
  </si>
  <si>
    <t xml:space="preserve">kritische Gefährdungsstufe</t>
  </si>
  <si>
    <t xml:space="preserve">GZ muss 7–10 sein</t>
  </si>
  <si>
    <t xml:space="preserve">mit hoher NW gesonderte Sperrlogik</t>
  </si>
  <si>
    <t xml:space="preserve">geringe Notfallwahrscheinlichkeit</t>
  </si>
  <si>
    <t xml:space="preserve">NW muss 1–3 sein</t>
  </si>
  <si>
    <t xml:space="preserve">mehrere Faktoren erhöhen NW</t>
  </si>
  <si>
    <t xml:space="preserve">mäßige Notfallwahrscheinlichkeit</t>
  </si>
  <si>
    <t xml:space="preserve">NW muss 4–6 sein</t>
  </si>
  <si>
    <t xml:space="preserve">hohe Notfallwahrscheinlichkeit</t>
  </si>
  <si>
    <t xml:space="preserve">NW muss 7–10 sein</t>
  </si>
  <si>
    <t xml:space="preserve">kritische GZ-Stufe löst Sperrlogik aus</t>
  </si>
  <si>
    <t xml:space="preserve">0</t>
  </si>
  <si>
    <t xml:space="preserve">kurze Zeit bis Hilfsbeginn</t>
  </si>
  <si>
    <t xml:space="preserve">automatisch</t>
  </si>
  <si>
    <t xml:space="preserve">Auswahl aus Dropdown</t>
  </si>
  <si>
    <t xml:space="preserve">Zeitnachweis / Alarmübung</t>
  </si>
  <si>
    <t xml:space="preserve">mittlere Zeit bis Hilfsbeginn</t>
  </si>
  <si>
    <t xml:space="preserve">lange Zeit bis Hilfsbeginn</t>
  </si>
  <si>
    <t xml:space="preserve">kein Wert</t>
  </si>
  <si>
    <t xml:space="preserve">Rettungskette nicht ausreichend</t>
  </si>
  <si>
    <t xml:space="preserve">Sperrhinweis</t>
  </si>
  <si>
    <t xml:space="preserve">keine rechnerische Freigabe</t>
  </si>
  <si>
    <t xml:space="preserve">Rettungskette verbessern und neu bewerten</t>
  </si>
  <si>
    <t xml:space="preserve">Maßnahmen und erneute Bewertung dokumentieren</t>
  </si>
  <si>
    <t xml:space="preserve">3. Formel- und Entscheidungsregeln</t>
  </si>
  <si>
    <t xml:space="preserve">Regel-ID</t>
  </si>
  <si>
    <t xml:space="preserve">Regel</t>
  </si>
  <si>
    <t xml:space="preserve">Mathematische Darstellung</t>
  </si>
  <si>
    <t xml:space="preserve">Excel-Logik (lesbar)</t>
  </si>
  <si>
    <t xml:space="preserve">Beispiel</t>
  </si>
  <si>
    <t xml:space="preserve">Erwartetes Ergebnis</t>
  </si>
  <si>
    <t xml:space="preserve">Fehler-/Sperrwirkung</t>
  </si>
  <si>
    <t xml:space="preserve">L01</t>
  </si>
  <si>
    <t xml:space="preserve">NW bei mehreren Faktoren erhöhen</t>
  </si>
  <si>
    <t xml:space="preserve">NWₐ = min(10; NW + 1)</t>
  </si>
  <si>
    <t xml:space="preserve">Wenn mehrere Faktoren = Ja, dann NW + 1, höchstens 10</t>
  </si>
  <si>
    <t xml:space="preserve">NW 4 → NWₐ 5</t>
  </si>
  <si>
    <t xml:space="preserve">fließt in Produkt und R ein</t>
  </si>
  <si>
    <t xml:space="preserve">Erhöhung um mindestens 1 fachkundig prüfen</t>
  </si>
  <si>
    <t xml:space="preserve">L02</t>
  </si>
  <si>
    <t xml:space="preserve">Tätigkeitsprodukt</t>
  </si>
  <si>
    <t xml:space="preserve">P = GZ × NWₐ</t>
  </si>
  <si>
    <t xml:space="preserve">GZ mal angepasste NW</t>
  </si>
  <si>
    <t xml:space="preserve">GZ 5 × NWₐ 5</t>
  </si>
  <si>
    <t xml:space="preserve">25</t>
  </si>
  <si>
    <t xml:space="preserve">kein Ergebnis bei leeren Eingaben</t>
  </si>
  <si>
    <t xml:space="preserve">je Tätigkeit</t>
  </si>
  <si>
    <t xml:space="preserve">L03</t>
  </si>
  <si>
    <t xml:space="preserve">maßgebliches Produkt</t>
  </si>
  <si>
    <t xml:space="preserve">Pmax = max(P₁…Pₙ)</t>
  </si>
  <si>
    <t xml:space="preserve">höchstes Produkt aller Tätigkeiten</t>
  </si>
  <si>
    <t xml:space="preserve">16, 25, 12</t>
  </si>
  <si>
    <t xml:space="preserve">fehlerhafte Bereiche blockieren Abschluss</t>
  </si>
  <si>
    <t xml:space="preserve">höchster Wert</t>
  </si>
  <si>
    <t xml:space="preserve">L04</t>
  </si>
  <si>
    <t xml:space="preserve">Gleichstand</t>
  </si>
  <si>
    <t xml:space="preserve">bei gleichem P: höchste NWₐ</t>
  </si>
  <si>
    <t xml:space="preserve">aus Zeilen mit Pmax höchste NWₐ wählen</t>
  </si>
  <si>
    <t xml:space="preserve">8×2=16 und 4×4=16</t>
  </si>
  <si>
    <t xml:space="preserve">NWₐ 4</t>
  </si>
  <si>
    <t xml:space="preserve">beeinflusst EV-Anteil</t>
  </si>
  <si>
    <t xml:space="preserve">höhere NW maßgeblich</t>
  </si>
  <si>
    <t xml:space="preserve">L05</t>
  </si>
  <si>
    <t xml:space="preserve">EV-Lookup</t>
  </si>
  <si>
    <t xml:space="preserve">&lt;5→0; 5–10→1; 10–15→2</t>
  </si>
  <si>
    <t xml:space="preserve">Auswahltext wird EV zugeordnet</t>
  </si>
  <si>
    <t xml:space="preserve">10–15 Minuten</t>
  </si>
  <si>
    <t xml:space="preserve">&gt;15 Minuten ohne EV</t>
  </si>
  <si>
    <t xml:space="preserve">L06</t>
  </si>
  <si>
    <t xml:space="preserve">Risikozahl</t>
  </si>
  <si>
    <t xml:space="preserve">R = Pmax + EV × NWₐ</t>
  </si>
  <si>
    <t xml:space="preserve">maßgebliches Produkt plus EV mal zugehörige NW</t>
  </si>
  <si>
    <t xml:space="preserve">25 + 1×5</t>
  </si>
  <si>
    <t xml:space="preserve">30</t>
  </si>
  <si>
    <t xml:space="preserve">R &gt; 30 sperrt positive Ausgabe</t>
  </si>
  <si>
    <t xml:space="preserve">entspricht (GZ+EV)×NW für maßgebliche Tätigkeit</t>
  </si>
  <si>
    <t xml:space="preserve">L07</t>
  </si>
  <si>
    <t xml:space="preserve">Grenzwert</t>
  </si>
  <si>
    <t xml:space="preserve">R ≤ 30</t>
  </si>
  <si>
    <t xml:space="preserve">wenn R höchstens 30</t>
  </si>
  <si>
    <t xml:space="preserve">R = 30</t>
  </si>
  <si>
    <t xml:space="preserve">Grenzwert eingehalten</t>
  </si>
  <si>
    <t xml:space="preserve">weitere Sperrregeln bleiben vorrangig</t>
  </si>
  <si>
    <t xml:space="preserve">keine automatische Freigabe</t>
  </si>
  <si>
    <t xml:space="preserve">L08</t>
  </si>
  <si>
    <t xml:space="preserve">Rettungszeit überschritten</t>
  </si>
  <si>
    <t xml:space="preserve">Zeit &gt; 15 Minuten</t>
  </si>
  <si>
    <t xml:space="preserve">keine EV-/R-Freigabe</t>
  </si>
  <si>
    <t xml:space="preserve">18 Minuten</t>
  </si>
  <si>
    <t xml:space="preserve">Grenzwert rechnerisch eingehalten</t>
  </si>
  <si>
    <t xml:space="preserve">keine automatische Freigabe; übrige Voraussetzungen prüfen</t>
  </si>
  <si>
    <t xml:space="preserve">L09</t>
  </si>
  <si>
    <t xml:space="preserve">Eingabebereich falsch</t>
  </si>
  <si>
    <t xml:space="preserve">GZ/NW außerhalb Kategorie</t>
  </si>
  <si>
    <t xml:space="preserve">Fehlertext in Prüfspalte</t>
  </si>
  <si>
    <t xml:space="preserve">Gering + GZ 4</t>
  </si>
  <si>
    <t xml:space="preserve">Fehler</t>
  </si>
  <si>
    <t xml:space="preserve">Abschluss verlangt Korrektur</t>
  </si>
  <si>
    <t xml:space="preserve">Kategorie oder Wert korrigieren</t>
  </si>
  <si>
    <t xml:space="preserve">L10</t>
  </si>
  <si>
    <t xml:space="preserve">Kritisch + Hoch</t>
  </si>
  <si>
    <t xml:space="preserve">kritische Gefährdungsstufe UND hohe NW</t>
  </si>
  <si>
    <t xml:space="preserve">Sperrlogik unabhängig von R</t>
  </si>
  <si>
    <t xml:space="preserve">Kritisch / Hoch</t>
  </si>
  <si>
    <t xml:space="preserve">Maßnahmen / keine positive Ausgabe</t>
  </si>
  <si>
    <t xml:space="preserve">positive Ausgabe gesperrt</t>
  </si>
  <si>
    <t xml:space="preserve">technische/organisatorische Maßnahmen zuerst</t>
  </si>
  <si>
    <t xml:space="preserve">4. Nachvollziehbare Prüffälle</t>
  </si>
  <si>
    <t xml:space="preserve">Test-ID</t>
  </si>
  <si>
    <t xml:space="preserve">Eingaben</t>
  </si>
  <si>
    <t xml:space="preserve">Zwischenwerte</t>
  </si>
  <si>
    <t xml:space="preserve">R</t>
  </si>
  <si>
    <t xml:space="preserve">Erwartete Ausgabe</t>
  </si>
  <si>
    <t xml:space="preserve">Prüfziel</t>
  </si>
  <si>
    <t xml:space="preserve">T01</t>
  </si>
  <si>
    <t xml:space="preserve">GZ 3; NW 2; mehrere Nein; &lt;5 min</t>
  </si>
  <si>
    <t xml:space="preserve">NWₐ 2; P 6</t>
  </si>
  <si>
    <t xml:space="preserve">Normalfall</t>
  </si>
  <si>
    <t xml:space="preserve">bestanden</t>
  </si>
  <si>
    <t xml:space="preserve">T02</t>
  </si>
  <si>
    <t xml:space="preserve">GZ 5; NW 4; mehrere Ja; 5–10 min</t>
  </si>
  <si>
    <t xml:space="preserve">NWₐ 5; P 25</t>
  </si>
  <si>
    <t xml:space="preserve">NW-Erhöhung + Grenzwert</t>
  </si>
  <si>
    <t xml:space="preserve">T03</t>
  </si>
  <si>
    <t xml:space="preserve">GZ 8; NW 3; mehrere Nein; 10–15 min</t>
  </si>
  <si>
    <t xml:space="preserve">NWₐ 3; P 24</t>
  </si>
  <si>
    <t xml:space="preserve">EV 2 + Grenzwert</t>
  </si>
  <si>
    <t xml:space="preserve">T04</t>
  </si>
  <si>
    <t xml:space="preserve">GZ 9; NW 4; mehrere Nein; 5–10 min</t>
  </si>
  <si>
    <t xml:space="preserve">NWₐ 4; P 36</t>
  </si>
  <si>
    <t xml:space="preserve">40</t>
  </si>
  <si>
    <t xml:space="preserve">Maßnahmen / Neubewertung</t>
  </si>
  <si>
    <t xml:space="preserve">R &gt; 30</t>
  </si>
  <si>
    <t xml:space="preserve">T05</t>
  </si>
  <si>
    <t xml:space="preserve">GZ 5; NW 2; über 15 min</t>
  </si>
  <si>
    <t xml:space="preserve">NWₐ 2; P 10</t>
  </si>
  <si>
    <t xml:space="preserve">keine Freigabe</t>
  </si>
  <si>
    <t xml:space="preserve">Rettungskette verbessern</t>
  </si>
  <si>
    <t xml:space="preserve">&gt;15-Minuten-Sperre</t>
  </si>
  <si>
    <t xml:space="preserve">T06</t>
  </si>
  <si>
    <t xml:space="preserve">Bereichsfehler GZ</t>
  </si>
  <si>
    <t xml:space="preserve">nicht maßgeblich</t>
  </si>
  <si>
    <t xml:space="preserve">Eingabe korrigieren</t>
  </si>
  <si>
    <t xml:space="preserve">GZ-Bereich</t>
  </si>
  <si>
    <t xml:space="preserve">T07</t>
  </si>
  <si>
    <t xml:space="preserve">Mäßig + NW 7</t>
  </si>
  <si>
    <t xml:space="preserve">Bereichsfehler NW</t>
  </si>
  <si>
    <t xml:space="preserve">NW-Bereich</t>
  </si>
  <si>
    <t xml:space="preserve">T08</t>
  </si>
  <si>
    <t xml:space="preserve">NW 10; mehrere Ja</t>
  </si>
  <si>
    <t xml:space="preserve">NWₐ bleibt 10</t>
  </si>
  <si>
    <t xml:space="preserve">abhängig von GZ</t>
  </si>
  <si>
    <t xml:space="preserve">Skalenobergrenze</t>
  </si>
  <si>
    <t xml:space="preserve">T09</t>
  </si>
  <si>
    <t xml:space="preserve">8×2=16 und 4×4=16; EV 2</t>
  </si>
  <si>
    <t xml:space="preserve">Pmax 16; gewählte NWₐ 4</t>
  </si>
  <si>
    <t xml:space="preserve">24</t>
  </si>
  <si>
    <t xml:space="preserve">5. Fachliche Grenzen und erforderliche Nachweise</t>
  </si>
  <si>
    <t xml:space="preserve">Die Lookup-Tabellen liefern keine automatische fachliche Einstufung. GZ und NW müssen anhand der konkreten Tätigkeit, Gefährdungsfaktoren und Arbeitsbedingungen fachkundig festgelegt und begründet werden.</t>
  </si>
  <si>
    <t xml:space="preserve">Die Datei ersetzt weder die Gefährdungsbeurteilung noch die Prüfung, ob Einzelarbeit durch andere Vorschriften ausgeschlossen oder besonders geregelt ist.</t>
  </si>
  <si>
    <t xml:space="preserve">Ein rechnerisches Ergebnis R ≤ 30 ist keine alleinige Freigabe. Funktionsfähigkeit der Überwachung, Alarmübertragung, Ortung, Alarmempfangsstelle, Intervention und Rettungskette müssen nachgewiesen werden.</t>
  </si>
  <si>
    <t xml:space="preserve">Die Zeit bis zum Beginn von Hilfsmaßnahmen soll durch einen belastbaren betrieblichen Nachweis, insbesondere eine realistische Alarm- oder Rettungsübung, dokumentiert werden.</t>
  </si>
  <si>
    <t xml:space="preserve">Änderungen an Tätigkeit, Gelände, Mobilfunk, WLAN, Ortung, Geräten, Alarmempfang oder Rettungsorganisation erfordern eine erneute Prüfung und gegebenenfalls Neubewertung.</t>
  </si>
  <si>
    <t xml:space="preserve">6. Quellen- und Versionsnachweis</t>
  </si>
  <si>
    <t xml:space="preserve">Quelle / Dokument</t>
  </si>
  <si>
    <t xml:space="preserve">Verwendung</t>
  </si>
  <si>
    <t xml:space="preserve">Fundstelle / Link</t>
  </si>
  <si>
    <t xml:space="preserve">Stand in Datei</t>
  </si>
  <si>
    <t xml:space="preserve">Bearbeitung</t>
  </si>
  <si>
    <t xml:space="preserve">Review-Anlass</t>
  </si>
  <si>
    <t xml:space="preserve">GZ, NW, EV, R und Entscheidungsablauf</t>
  </si>
  <si>
    <t xml:space="preserve">Version 1.3</t>
  </si>
  <si>
    <t xml:space="preserve">LIV tec Vorlage</t>
  </si>
  <si>
    <t xml:space="preserve">Änderung der Regel / betriebliche Erkenntnisse</t>
  </si>
  <si>
    <t xml:space="preserve">Primärquelle</t>
  </si>
  <si>
    <t xml:space="preserve">Lookup DGUV</t>
  </si>
  <si>
    <t xml:space="preserve">Wertebereiche und Auswahllisten</t>
  </si>
  <si>
    <t xml:space="preserve">Arbeitsblatt „Lookup DGUV“</t>
  </si>
  <si>
    <t xml:space="preserve">Formellogik</t>
  </si>
  <si>
    <t xml:space="preserve">Änderung Lookup</t>
  </si>
  <si>
    <t xml:space="preserve">interne technische Darstellung</t>
  </si>
  <si>
    <t xml:space="preserve">DGUV 112-139 Bewertung</t>
  </si>
  <si>
    <t xml:space="preserve">Eingabe, Berechnung und Entscheidung</t>
  </si>
  <si>
    <t xml:space="preserve">Arbeitsblatt „DGUV 112-139 Bewertung“</t>
  </si>
  <si>
    <t xml:space="preserve">Formeländerung</t>
  </si>
  <si>
    <t xml:space="preserve">Ergebnis muss fachkundig geprüft werden</t>
  </si>
  <si>
    <t xml:space="preserve">7. Prüfung auf fachliche Vollständigkeit</t>
  </si>
  <si>
    <t xml:space="preserve">Prüfpunkt</t>
  </si>
  <si>
    <t xml:space="preserve">Stand</t>
  </si>
  <si>
    <t xml:space="preserve">Ergänzung / Klarstellung</t>
  </si>
  <si>
    <t xml:space="preserve">Nachweis in der Praxis</t>
  </si>
  <si>
    <t xml:space="preserve">Verantwortung</t>
  </si>
  <si>
    <t xml:space="preserve">Auswirkung auf Ergebnis</t>
  </si>
  <si>
    <t xml:space="preserve">Geltungsbereich</t>
  </si>
  <si>
    <t xml:space="preserve">ergänzt</t>
  </si>
  <si>
    <t xml:space="preserve">Vor Anwendung prüfen, ob Einzelarbeit anderweitig geregelt oder verboten ist.</t>
  </si>
  <si>
    <t xml:space="preserve">zutreffende Vorschriften/Betriebsanweisungen</t>
  </si>
  <si>
    <t xml:space="preserve">Arbeitgeber mit fachkundiger Unterstützung</t>
  </si>
  <si>
    <t xml:space="preserve">Vorrang vor Berechnung</t>
  </si>
  <si>
    <t xml:space="preserve">Tätigkeitsänderung</t>
  </si>
  <si>
    <t xml:space="preserve">erforderlich</t>
  </si>
  <si>
    <t xml:space="preserve">Begründung GZ/NW</t>
  </si>
  <si>
    <t xml:space="preserve">Einzelwert innerhalb des Wertebereichs schriftlich begründen.</t>
  </si>
  <si>
    <t xml:space="preserve">Bemerkungsfeld, Quellen, Erfahrungswerte</t>
  </si>
  <si>
    <t xml:space="preserve">fachkundige beurteilende Person</t>
  </si>
  <si>
    <t xml:space="preserve">verhindert Scheingenauigkeit</t>
  </si>
  <si>
    <t xml:space="preserve">neue Erkenntnisse/Unfälle</t>
  </si>
  <si>
    <t xml:space="preserve">Mehrere Gefährdungsfaktoren</t>
  </si>
  <si>
    <t xml:space="preserve">Automatik erhöht NW um genau 1. Die DGUV-Angabe „mindestens 1“ kann fachkundig eine höhere Anpassung erfordern.</t>
  </si>
  <si>
    <t xml:space="preserve">Begründung der angepassten NW</t>
  </si>
  <si>
    <t xml:space="preserve">Automatik ist Mindestansatz</t>
  </si>
  <si>
    <t xml:space="preserve">neue/zusätzliche Faktoren</t>
  </si>
  <si>
    <t xml:space="preserve">NW bereits 10</t>
  </si>
  <si>
    <t xml:space="preserve">Die Datei begrenzt auf 10; die nicht weiter abbildbare Erhöhung ist als Maximalwert zu dokumentieren.</t>
  </si>
  <si>
    <t xml:space="preserve">Bemerkung „NW bereits maximal“</t>
  </si>
  <si>
    <t xml:space="preserve">konservative Prüfung erforderlich</t>
  </si>
  <si>
    <t xml:space="preserve">weitere Faktoren</t>
  </si>
  <si>
    <t xml:space="preserve">Rettungszeit</t>
  </si>
  <si>
    <t xml:space="preserve">korrigiert</t>
  </si>
  <si>
    <t xml:space="preserve">Über 15 Minuten ist die Rettungskette im DGUV-Ablauf nicht ausreichend; Maßnahmen und Neubewertung statt isolierter Produktentscheidung.</t>
  </si>
  <si>
    <t xml:space="preserve">realistische Alarm-/Rettungsübung</t>
  </si>
  <si>
    <t xml:space="preserve">Arbeitgeber / Rettungsorganisation</t>
  </si>
  <si>
    <t xml:space="preserve">keine positive Abschlussausgabe</t>
  </si>
  <si>
    <t xml:space="preserve">Änderung Rettungskette</t>
  </si>
  <si>
    <t xml:space="preserve">Nur rechnerisches Ergebnis des Ablaufs. Keine alleinige Freigabe.</t>
  </si>
  <si>
    <t xml:space="preserve">Gesamtprüfung aller Voraussetzungen</t>
  </si>
  <si>
    <t xml:space="preserve">Arbeitgeber</t>
  </si>
  <si>
    <t xml:space="preserve">positive Ausgabe nur mit Vorbehalt</t>
  </si>
  <si>
    <t xml:space="preserve">jede Fortschreibung</t>
  </si>
  <si>
    <t xml:space="preserve">PNA-Funktion und Organisation</t>
  </si>
  <si>
    <t xml:space="preserve">vorhanden, konkretisiert</t>
  </si>
  <si>
    <t xml:space="preserve">Alarmart, Abdeckung, Ortung, PNEZ, Intervention, Zugang, Funktionstest und Ausfallregel separat nachweisen.</t>
  </si>
  <si>
    <t xml:space="preserve">Prüfprotokolle und Alarmübungen</t>
  </si>
  <si>
    <t xml:space="preserve">benannte Verantwortliche</t>
  </si>
  <si>
    <t xml:space="preserve">kann Einsatz trotz R ≤ 30 ausschließen</t>
  </si>
  <si>
    <t xml:space="preserve">System-/Standortänderung</t>
  </si>
  <si>
    <t xml:space="preserve">Version/Freigabe</t>
  </si>
  <si>
    <t xml:space="preserve">vorhanden</t>
  </si>
  <si>
    <t xml:space="preserve">Beurteilung fachlich prüfen, vom Arbeitgeber freigeben und anlassbezogen fortschreiben.</t>
  </si>
  <si>
    <t xml:space="preserve">Freigabe und Änderungsverlauf</t>
  </si>
  <si>
    <t xml:space="preserve">Dokumentationswirksamkeit</t>
  </si>
  <si>
    <t xml:space="preserve">Änderung/Unfall/Erkenntnis</t>
  </si>
  <si>
    <t xml:space="preserve">8. Änderungen Version 1.5</t>
  </si>
  <si>
    <t xml:space="preserve">Korrektur</t>
  </si>
  <si>
    <t xml:space="preserve">Umsetzung</t>
  </si>
  <si>
    <t xml:space="preserve">Eingabe</t>
  </si>
  <si>
    <t xml:space="preserve">Pflichtprüfung</t>
  </si>
  <si>
    <t xml:space="preserve">Ergebniswirkung</t>
  </si>
  <si>
    <t xml:space="preserve">Spalte „maßgeblich?“</t>
  </si>
  <si>
    <t xml:space="preserve">manuelle Eingabe entfernt; automatische Kennzeichnung der maßgeblichen Zeile</t>
  </si>
  <si>
    <t xml:space="preserve">keine</t>
  </si>
  <si>
    <t xml:space="preserve">höchstes Produkt, bei Gleichstand höchste angepasste NW</t>
  </si>
  <si>
    <t xml:space="preserve">Plausibilitätsprüfung der markierten Zeile</t>
  </si>
  <si>
    <t xml:space="preserve">keine Änderung an R-Formel</t>
  </si>
  <si>
    <t xml:space="preserve">automatisch nachvollziehbar</t>
  </si>
  <si>
    <t xml:space="preserve">umgesetzt</t>
  </si>
  <si>
    <t xml:space="preserve">NW-Anpassung über +1</t>
  </si>
  <si>
    <t xml:space="preserve">zusätzliches Feld für fachkundigen Zuschlag</t>
  </si>
  <si>
    <t xml:space="preserve">0–9 bzw. leer</t>
  </si>
  <si>
    <t xml:space="preserve">NW angepasst = Basis + Mindestzuschlag + Zusatz, maximal 10</t>
  </si>
  <si>
    <t xml:space="preserve">Zuschlag &gt;0 muss begründet werden</t>
  </si>
  <si>
    <t xml:space="preserve">wirkt auf Produkt und R</t>
  </si>
  <si>
    <t xml:space="preserve">Begründungsfeld</t>
  </si>
  <si>
    <t xml:space="preserve">NW 10 + mehrere Faktoren</t>
  </si>
  <si>
    <t xml:space="preserve">Begründungspflicht ergänzt</t>
  </si>
  <si>
    <t xml:space="preserve">Textbegründung</t>
  </si>
  <si>
    <t xml:space="preserve">NW bleibt technisch auf 10 begrenzt</t>
  </si>
  <si>
    <t xml:space="preserve">leere Begründung blockiert Abschlussausgabe</t>
  </si>
  <si>
    <t xml:space="preserve">keine positive Ausgabe ohne Begründung</t>
  </si>
  <si>
    <t xml:space="preserve">9. Änderungen Version 1.6</t>
  </si>
  <si>
    <t xml:space="preserve">Nur vollständige und formal gültige Tätigkeitszeilen fließen in Maximum und Gleichstandsauswahl ein.</t>
  </si>
  <si>
    <t xml:space="preserve">EV wird je Tätigkeit erfasst; Gesamtentscheidung verwendet den ungünstigsten EV-Wert.</t>
  </si>
  <si>
    <t xml:space="preserve">Ergebnisblock zeigt automatisch maßgebliche ID und Tätigkeit(en).</t>
  </si>
  <si>
    <t xml:space="preserve">Rettungszeitnachweis und Dokumentstatus ergänzt.</t>
  </si>
  <si>
    <t xml:space="preserve">Formel- und Lookup-Blätter geschützt; zentrale Druckbereiche definiert.</t>
  </si>
  <si>
    <t xml:space="preserve">10. Änderung: tätigkeitsbezogene Rᵢ-Werte</t>
  </si>
  <si>
    <t xml:space="preserve">Für jede vollständige Tätigkeit wird Rᵢ = GZᵢ × NWᵢ + EVᵢ × NWᵢ berechnet.</t>
  </si>
  <si>
    <t xml:space="preserve">Gefährdung, Notfallwahrscheinlichkeit und Rettungszeit bleiben damit derselben Tätigkeit zugeordnet.</t>
  </si>
  <si>
    <t xml:space="preserve">Für die Gesamtbewertung wird der höchste gültige Rᵢ-Wert verwendet; bei Gleichstand gilt die höhere angepasste NW.</t>
  </si>
  <si>
    <t xml:space="preserve">Eine Tätigkeit mit Rettungszeit über 15 Minuten erhält keinen numerischen Rᵢ-Wert und löst Maßnahmen/Neubewertung aus.</t>
  </si>
  <si>
    <t xml:space="preserve">Die Spalten „Rᵢ je Tätigkeit“ und „Rᵢ-Status“ machen das Ergebnis jeder Tätigkeit nachvollziehbar.</t>
  </si>
  <si>
    <t xml:space="preserve">11. PNA-Wirksamkeitsprüfung Version 1.8</t>
  </si>
  <si>
    <t xml:space="preserve">PNA-Wirksamkeit wird je Tätigkeits-ID geprüft und mit der DGUV-Bewertung verknüpft.</t>
  </si>
  <si>
    <t xml:space="preserve">Die Kriterien umfassen Alarmierung, Übertragung, Ortung, Alarmempfang/PNEZ, Intervention, Rettungszugang, Energieversorgung, Funktionstest, Ausfallverfahren und Unterweisung.</t>
  </si>
  <si>
    <t xml:space="preserve">„Nicht erfüllt“ führt zu „nicht wirksam“, „teilweise erfüllt“ oder leere Kriterien zu „eingeschränkt wirksam“.</t>
  </si>
  <si>
    <t xml:space="preserve">Nur der Status „wirksam“ gilt als vollständig nachgewiesen; andere Status blockieren die positive Gesamtbewertung.</t>
  </si>
  <si>
    <t xml:space="preserve">Doppelte Tätigkeits-IDs werden erkannt und blockieren die Zuordnung.</t>
  </si>
</sst>
</file>

<file path=xl/styles.xml><?xml version="1.0" encoding="utf-8"?>
<styleSheet xmlns="http://schemas.openxmlformats.org/spreadsheetml/2006/main">
  <numFmts count="2">
    <numFmt numFmtId="164" formatCode="General"/>
    <numFmt numFmtId="165" formatCode="dd\.mm\.yyyy"/>
  </numFmts>
  <fonts count="23">
    <font>
      <sz val="11"/>
      <color theme="1"/>
      <name val="Calibri"/>
      <family val="2"/>
      <charset val="1"/>
    </font>
    <font>
      <sz val="10"/>
      <name val="Arial"/>
      <family val="0"/>
    </font>
    <font>
      <sz val="10"/>
      <name val="Arial"/>
      <family val="0"/>
    </font>
    <font>
      <sz val="10"/>
      <name val="Arial"/>
      <family val="0"/>
    </font>
    <font>
      <b val="true"/>
      <sz val="18"/>
      <color rgb="FFFFFFFF"/>
      <name val="Calibri"/>
      <family val="0"/>
      <charset val="1"/>
    </font>
    <font>
      <b val="true"/>
      <sz val="11"/>
      <color rgb="FF12304A"/>
      <name val="Calibri"/>
      <family val="0"/>
      <charset val="1"/>
    </font>
    <font>
      <b val="true"/>
      <sz val="14"/>
      <color rgb="FFC00000"/>
      <name val="Calibri"/>
      <family val="0"/>
      <charset val="1"/>
    </font>
    <font>
      <sz val="12"/>
      <color theme="10"/>
      <name val="Calibri"/>
      <family val="2"/>
      <charset val="1"/>
    </font>
    <font>
      <b val="true"/>
      <sz val="12"/>
      <color rgb="FFFFFFFF"/>
      <name val="Cambria"/>
      <family val="0"/>
      <charset val="1"/>
    </font>
    <font>
      <b val="true"/>
      <sz val="11"/>
      <color rgb="FFFFFFFF"/>
      <name val="Cambria"/>
      <family val="0"/>
      <charset val="1"/>
    </font>
    <font>
      <sz val="10"/>
      <name val="Arial"/>
      <family val="2"/>
    </font>
    <font>
      <b val="true"/>
      <sz val="11"/>
      <name val="Calibri"/>
      <family val="0"/>
      <charset val="1"/>
    </font>
    <font>
      <b val="true"/>
      <sz val="11"/>
      <color rgb="FFFFFFFF"/>
      <name val="Calibri"/>
      <family val="0"/>
      <charset val="1"/>
    </font>
    <font>
      <sz val="11"/>
      <color rgb="FF0070C0"/>
      <name val="Aptos"/>
      <family val="0"/>
      <charset val="1"/>
    </font>
    <font>
      <sz val="11"/>
      <color rgb="FF000000"/>
      <name val="Aptos"/>
      <family val="0"/>
      <charset val="1"/>
    </font>
    <font>
      <b val="true"/>
      <sz val="11"/>
      <color rgb="FFFF0000"/>
      <name val="Aptos"/>
      <family val="0"/>
      <charset val="1"/>
    </font>
    <font>
      <sz val="11"/>
      <color rgb="FF0070C0"/>
      <name val="Calibri"/>
      <family val="0"/>
      <charset val="1"/>
    </font>
    <font>
      <b val="true"/>
      <sz val="17"/>
      <color rgb="FFFFFFFF"/>
      <name val="Calibri"/>
      <family val="0"/>
      <charset val="1"/>
    </font>
    <font>
      <sz val="11"/>
      <color rgb="FF000000"/>
      <name val="Calibri"/>
      <family val="0"/>
      <charset val="1"/>
    </font>
    <font>
      <b val="true"/>
      <sz val="14"/>
      <color rgb="FF12304A"/>
      <name val="Calibri"/>
      <family val="0"/>
      <charset val="1"/>
    </font>
    <font>
      <b val="true"/>
      <sz val="13"/>
      <color rgb="FF12304A"/>
      <name val="Calibri"/>
      <family val="0"/>
      <charset val="1"/>
    </font>
    <font>
      <b val="true"/>
      <sz val="14"/>
      <name val="Calibri"/>
      <family val="0"/>
      <charset val="1"/>
    </font>
    <font>
      <b val="true"/>
      <sz val="13"/>
      <color rgb="FFFFFFFF"/>
      <name val="Calibri"/>
      <family val="0"/>
      <charset val="1"/>
    </font>
  </fonts>
  <fills count="11">
    <fill>
      <patternFill patternType="none"/>
    </fill>
    <fill>
      <patternFill patternType="gray125"/>
    </fill>
    <fill>
      <patternFill patternType="solid">
        <fgColor rgb="FF12304A"/>
        <bgColor rgb="FF333333"/>
      </patternFill>
    </fill>
    <fill>
      <patternFill patternType="solid">
        <fgColor rgb="FFF4CCCC"/>
        <bgColor rgb="FFFCE4D6"/>
      </patternFill>
    </fill>
    <fill>
      <patternFill patternType="solid">
        <fgColor rgb="FFF4B183"/>
        <bgColor rgb="FFF4CCCC"/>
      </patternFill>
    </fill>
    <fill>
      <patternFill patternType="solid">
        <fgColor rgb="FFFFF2CC"/>
        <bgColor rgb="FFFCE4D6"/>
      </patternFill>
    </fill>
    <fill>
      <patternFill patternType="solid">
        <fgColor rgb="FFDCEAF7"/>
        <bgColor rgb="FFE7E6E6"/>
      </patternFill>
    </fill>
    <fill>
      <patternFill patternType="solid">
        <fgColor rgb="FFE7E6E6"/>
        <bgColor rgb="FFDCEAF7"/>
      </patternFill>
    </fill>
    <fill>
      <patternFill patternType="solid">
        <fgColor rgb="FFFFD966"/>
        <bgColor rgb="FFF4B183"/>
      </patternFill>
    </fill>
    <fill>
      <patternFill patternType="solid">
        <fgColor rgb="FFE2F0D9"/>
        <bgColor rgb="FFE7E6E6"/>
      </patternFill>
    </fill>
    <fill>
      <patternFill patternType="solid">
        <fgColor rgb="FF5B9BD5"/>
        <bgColor rgb="FF969696"/>
      </patternFill>
    </fill>
  </fills>
  <borders count="2">
    <border diagonalUp="false" diagonalDown="false">
      <left/>
      <right/>
      <top/>
      <bottom/>
      <diagonal/>
    </border>
    <border diagonalUp="false" diagonalDown="false">
      <left/>
      <right/>
      <top/>
      <bottom style="thin">
        <color rgb="FFB7B7B7"/>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7" fillId="0" borderId="0" applyFont="true" applyBorder="true" applyAlignment="true" applyProtection="true">
      <alignment horizontal="general" vertical="bottom" textRotation="0" wrapText="false" indent="0" shrinkToFit="false"/>
      <protection locked="true" hidden="false"/>
    </xf>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1" xfId="0" applyFont="true" applyBorder="true" applyAlignment="true" applyProtection="true">
      <alignment horizontal="general" vertical="top" textRotation="0" wrapText="true" indent="0" shrinkToFit="false"/>
      <protection locked="true" hidden="false"/>
    </xf>
    <xf numFmtId="164" fontId="0" fillId="0" borderId="1" xfId="0" applyFont="false" applyBorder="true" applyAlignment="true" applyProtection="true">
      <alignment horizontal="general" vertical="top" textRotation="0" wrapText="true" indent="0" shrinkToFit="false"/>
      <protection locked="true" hidden="false"/>
    </xf>
    <xf numFmtId="164" fontId="0" fillId="0" borderId="0" xfId="0" applyFont="false" applyBorder="true" applyAlignment="true" applyProtection="true">
      <alignment horizontal="general" vertical="top" textRotation="0" wrapText="true" indent="0" shrinkToFit="false"/>
      <protection locked="true" hidden="false"/>
    </xf>
    <xf numFmtId="164" fontId="5" fillId="0" borderId="1" xfId="0" applyFont="true" applyBorder="true" applyAlignment="true" applyProtection="true">
      <alignment horizontal="general" vertical="top" textRotation="0" wrapText="true" indent="0" shrinkToFit="false"/>
      <protection locked="true" hidden="false"/>
    </xf>
    <xf numFmtId="164" fontId="6" fillId="3" borderId="1" xfId="0" applyFont="true" applyBorder="true" applyAlignment="true" applyProtection="true">
      <alignment horizontal="general" vertical="top" textRotation="0" wrapText="true" indent="0" shrinkToFit="false"/>
      <protection locked="true" hidden="false"/>
    </xf>
    <xf numFmtId="164" fontId="7" fillId="0" borderId="1" xfId="20" applyFont="true" applyBorder="true" applyAlignment="true" applyProtection="true">
      <alignment horizontal="general" vertical="top" textRotation="0" wrapText="tru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2" borderId="1" xfId="0" applyFont="true" applyBorder="tru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general" vertical="top" textRotation="0" wrapText="true" indent="0" shrinkToFit="false"/>
      <protection locked="true" hidden="false"/>
    </xf>
    <xf numFmtId="164" fontId="11" fillId="3" borderId="1" xfId="0" applyFont="true" applyBorder="true" applyAlignment="true" applyProtection="true">
      <alignment horizontal="general" vertical="top" textRotation="0" wrapText="true" indent="0" shrinkToFit="false"/>
      <protection locked="true" hidden="false"/>
    </xf>
    <xf numFmtId="164" fontId="12" fillId="2" borderId="1" xfId="0" applyFont="true" applyBorder="true" applyAlignment="true" applyProtection="true">
      <alignment horizontal="general" vertical="top" textRotation="0" wrapText="true" indent="0" shrinkToFit="false"/>
      <protection locked="true" hidden="false"/>
    </xf>
    <xf numFmtId="164" fontId="11" fillId="4" borderId="1" xfId="0" applyFont="true" applyBorder="true" applyAlignment="true" applyProtection="true">
      <alignment horizontal="general" vertical="top" textRotation="0" wrapText="true" indent="0" shrinkToFit="false"/>
      <protection locked="true" hidden="false"/>
    </xf>
    <xf numFmtId="164" fontId="13" fillId="5" borderId="1" xfId="0" applyFont="true" applyBorder="true" applyAlignment="true" applyProtection="true">
      <alignment horizontal="general" vertical="top" textRotation="0" wrapText="true" indent="0" shrinkToFit="false"/>
      <protection locked="false" hidden="false"/>
    </xf>
    <xf numFmtId="165" fontId="13" fillId="5" borderId="1" xfId="0" applyFont="true" applyBorder="true" applyAlignment="true" applyProtection="true">
      <alignment horizontal="general" vertical="top" textRotation="0" wrapText="true" indent="0" shrinkToFit="false"/>
      <protection locked="false" hidden="false"/>
    </xf>
    <xf numFmtId="164" fontId="14" fillId="0" borderId="1" xfId="0" applyFont="true" applyBorder="true" applyAlignment="true" applyProtection="true">
      <alignment horizontal="general" vertical="top" textRotation="0" wrapText="true" indent="0" shrinkToFit="false"/>
      <protection locked="true" hidden="false"/>
    </xf>
    <xf numFmtId="164" fontId="15" fillId="5" borderId="1" xfId="0" applyFont="true" applyBorder="true" applyAlignment="true" applyProtection="true">
      <alignment horizontal="center" vertical="top" textRotation="0" wrapText="true" indent="0" shrinkToFit="false"/>
      <protection locked="false" hidden="false"/>
    </xf>
    <xf numFmtId="164" fontId="16" fillId="5" borderId="1" xfId="0" applyFont="true" applyBorder="true" applyAlignment="true" applyProtection="true">
      <alignment horizontal="general" vertical="top" textRotation="0" wrapText="true" indent="0" shrinkToFit="false"/>
      <protection locked="false" hidden="false"/>
    </xf>
    <xf numFmtId="164" fontId="0" fillId="4" borderId="1" xfId="0" applyFont="true" applyBorder="true" applyAlignment="true" applyProtection="true">
      <alignment horizontal="general" vertical="top" textRotation="0" wrapText="true" indent="0" shrinkToFit="false"/>
      <protection locked="true" hidden="false"/>
    </xf>
    <xf numFmtId="164" fontId="17" fillId="2" borderId="1" xfId="0" applyFont="true" applyBorder="true" applyAlignment="true" applyProtection="true">
      <alignment horizontal="general" vertical="top" textRotation="0" wrapText="true" indent="0" shrinkToFit="false"/>
      <protection locked="true" hidden="false"/>
    </xf>
    <xf numFmtId="164" fontId="0" fillId="6" borderId="1" xfId="0" applyFont="true" applyBorder="true" applyAlignment="true" applyProtection="true">
      <alignment horizontal="general" vertical="top" textRotation="0" wrapText="true" indent="0" shrinkToFit="false"/>
      <protection locked="true" hidden="false"/>
    </xf>
    <xf numFmtId="164" fontId="0" fillId="7" borderId="1" xfId="0" applyFont="false" applyBorder="true" applyAlignment="true" applyProtection="true">
      <alignment horizontal="general" vertical="top" textRotation="0" wrapText="true" indent="0" shrinkToFit="false"/>
      <protection locked="true" hidden="false"/>
    </xf>
    <xf numFmtId="164" fontId="18" fillId="7" borderId="1" xfId="0" applyFont="true" applyBorder="true" applyAlignment="true" applyProtection="true">
      <alignment horizontal="general" vertical="top" textRotation="0" wrapText="true" indent="0" shrinkToFit="false"/>
      <protection locked="true" hidden="false"/>
    </xf>
    <xf numFmtId="164" fontId="19" fillId="0" borderId="1" xfId="0" applyFont="true" applyBorder="true" applyAlignment="true" applyProtection="true">
      <alignment horizontal="general" vertical="top" textRotation="0" wrapText="true" indent="0" shrinkToFit="false"/>
      <protection locked="true" hidden="false"/>
    </xf>
    <xf numFmtId="164" fontId="0" fillId="4" borderId="1" xfId="0" applyFont="false" applyBorder="true" applyAlignment="true" applyProtection="true">
      <alignment horizontal="general" vertical="top" textRotation="0" wrapText="true" indent="0" shrinkToFit="false"/>
      <protection locked="true" hidden="false"/>
    </xf>
    <xf numFmtId="164" fontId="0" fillId="3" borderId="1" xfId="0" applyFont="false" applyBorder="true" applyAlignment="true" applyProtection="true">
      <alignment horizontal="general" vertical="top" textRotation="0" wrapText="true" indent="0" shrinkToFit="false"/>
      <protection locked="true" hidden="false"/>
    </xf>
    <xf numFmtId="165" fontId="14" fillId="0" borderId="1" xfId="0" applyFont="true" applyBorder="true" applyAlignment="true" applyProtection="true">
      <alignment horizontal="general" vertical="top" textRotation="0" wrapText="true" indent="0" shrinkToFit="false"/>
      <protection locked="true" hidden="false"/>
    </xf>
    <xf numFmtId="164" fontId="18" fillId="0" borderId="1" xfId="0" applyFont="true" applyBorder="true" applyAlignment="true" applyProtection="true">
      <alignment horizontal="general" vertical="top" textRotation="0" wrapText="true" indent="0" shrinkToFit="false"/>
      <protection locked="true" hidden="false"/>
    </xf>
    <xf numFmtId="164" fontId="20" fillId="0" borderId="1" xfId="0" applyFont="true" applyBorder="true" applyAlignment="true" applyProtection="true">
      <alignment horizontal="general" vertical="top" textRotation="0" wrapText="true" indent="0" shrinkToFit="false"/>
      <protection locked="true" hidden="false"/>
    </xf>
    <xf numFmtId="164" fontId="0" fillId="3" borderId="1" xfId="0" applyFont="true" applyBorder="true" applyAlignment="true" applyProtection="true">
      <alignment horizontal="general" vertical="top" textRotation="0" wrapText="true" indent="0" shrinkToFit="false"/>
      <protection locked="true" hidden="false"/>
    </xf>
    <xf numFmtId="164" fontId="21" fillId="8" borderId="1" xfId="0" applyFont="true" applyBorder="true" applyAlignment="true" applyProtection="true">
      <alignment horizontal="center" vertical="top" textRotation="0" wrapText="true" indent="0" shrinkToFit="false"/>
      <protection locked="true" hidden="false"/>
    </xf>
    <xf numFmtId="164" fontId="21" fillId="4" borderId="1" xfId="0" applyFont="true" applyBorder="true" applyAlignment="true" applyProtection="true">
      <alignment horizontal="center" vertical="top" textRotation="0" wrapText="true" indent="0" shrinkToFit="false"/>
      <protection locked="true" hidden="false"/>
    </xf>
    <xf numFmtId="164" fontId="21" fillId="3" borderId="1" xfId="0" applyFont="true" applyBorder="true" applyAlignment="true" applyProtection="true">
      <alignment horizontal="center" vertical="top" textRotation="0" wrapText="true" indent="0" shrinkToFit="false"/>
      <protection locked="true" hidden="false"/>
    </xf>
    <xf numFmtId="164" fontId="21" fillId="9" borderId="1" xfId="0" applyFont="true" applyBorder="true" applyAlignment="true" applyProtection="true">
      <alignment horizontal="center" vertical="top" textRotation="0" wrapText="true" indent="0" shrinkToFit="false"/>
      <protection locked="true" hidden="false"/>
    </xf>
    <xf numFmtId="164" fontId="11" fillId="9" borderId="1" xfId="0" applyFont="true" applyBorder="true" applyAlignment="true" applyProtection="true">
      <alignment horizontal="general" vertical="top" textRotation="0" wrapText="true" indent="0" shrinkToFit="false"/>
      <protection locked="true" hidden="false"/>
    </xf>
    <xf numFmtId="164" fontId="11" fillId="8" borderId="1" xfId="0" applyFont="true" applyBorder="true" applyAlignment="true" applyProtection="true">
      <alignment horizontal="general" vertical="top" textRotation="0" wrapText="true" indent="0" shrinkToFit="false"/>
      <protection locked="true" hidden="false"/>
    </xf>
    <xf numFmtId="164" fontId="22" fillId="2" borderId="1" xfId="0" applyFont="true" applyBorder="true" applyAlignment="true" applyProtection="true">
      <alignment horizontal="general" vertical="top" textRotation="0" wrapText="true" indent="0" shrinkToFit="false"/>
      <protection locked="true" hidden="false"/>
    </xf>
    <xf numFmtId="164" fontId="12" fillId="10" borderId="1" xfId="0" applyFont="true" applyBorder="true" applyAlignment="true" applyProtection="true">
      <alignment horizontal="general" vertical="top" textRotation="0" wrapText="true" indent="0" shrinkToFit="false"/>
      <protection locked="true" hidden="false"/>
    </xf>
    <xf numFmtId="164" fontId="0" fillId="9" borderId="1" xfId="0" applyFont="true" applyBorder="true" applyAlignment="true" applyProtection="true">
      <alignment horizontal="general" vertical="top"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dxfs count="15">
    <dxf>
      <fill>
        <patternFill patternType="solid">
          <fgColor rgb="FF12304A"/>
          <bgColor rgb="FF000000"/>
        </patternFill>
      </fill>
    </dxf>
    <dxf>
      <fill>
        <patternFill patternType="solid">
          <fgColor rgb="FFFFF2CC"/>
          <bgColor rgb="FF000000"/>
        </patternFill>
      </fill>
    </dxf>
    <dxf>
      <fill>
        <patternFill patternType="solid">
          <fgColor rgb="FF0070C0"/>
          <bgColor rgb="FF000000"/>
        </patternFill>
      </fill>
    </dxf>
    <dxf>
      <fill>
        <patternFill patternType="solid">
          <fgColor rgb="FFFFFFFF"/>
          <bgColor rgb="FF000000"/>
        </patternFill>
      </fill>
    </dxf>
    <dxf>
      <fill>
        <patternFill patternType="solid">
          <bgColor rgb="FF000000"/>
        </patternFill>
      </fill>
    </dxf>
    <dxf>
      <fill>
        <patternFill patternType="solid">
          <fgColor rgb="FF000000"/>
          <bgColor rgb="FF000000"/>
        </patternFill>
      </fill>
    </dxf>
    <dxf>
      <fill>
        <patternFill>
          <bgColor rgb="FFE2F0D9"/>
        </patternFill>
      </fill>
    </dxf>
    <dxf>
      <fill>
        <patternFill>
          <bgColor rgb="FFFFD966"/>
        </patternFill>
      </fill>
    </dxf>
    <dxf>
      <fill>
        <patternFill>
          <bgColor rgb="FFF4B183"/>
        </patternFill>
      </fill>
    </dxf>
    <dxf>
      <fill>
        <patternFill>
          <bgColor rgb="FFF4CCCC"/>
        </patternFill>
      </fill>
    </dxf>
    <dxf>
      <fill>
        <patternFill patternType="solid">
          <fgColor rgb="FFDCEAF7"/>
          <bgColor rgb="FF000000"/>
        </patternFill>
      </fill>
    </dxf>
    <dxf>
      <fill>
        <patternFill patternType="solid">
          <fgColor rgb="FFE7E6E6"/>
          <bgColor rgb="FF000000"/>
        </patternFill>
      </fill>
    </dxf>
    <dxf>
      <fill>
        <patternFill patternType="solid">
          <fgColor rgb="FFE2F0D9"/>
          <bgColor rgb="FF000000"/>
        </patternFill>
      </fill>
    </dxf>
    <dxf>
      <fill>
        <patternFill patternType="solid">
          <fgColor rgb="FFFCE4D6"/>
          <bgColor rgb="FF000000"/>
        </patternFill>
      </fill>
    </dxf>
    <dxf>
      <fill>
        <patternFill>
          <bgColor rgb="FFFCE4D6"/>
        </patternFill>
      </fill>
    </dxf>
  </dxfs>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B7B7B7"/>
      <rgbColor rgb="FF808080"/>
      <rgbColor rgb="FF5B9BD5"/>
      <rgbColor rgb="FF993366"/>
      <rgbColor rgb="FFFFF2CC"/>
      <rgbColor rgb="FFDCEAF7"/>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E7E6E6"/>
      <rgbColor rgb="FFE2F0D9"/>
      <rgbColor rgb="FFFCE4D6"/>
      <rgbColor rgb="FF99CCFF"/>
      <rgbColor rgb="FFF4B183"/>
      <rgbColor rgb="FFCC99FF"/>
      <rgbColor rgb="FFF4CCCC"/>
      <rgbColor rgb="FF3366FF"/>
      <rgbColor rgb="FF33CCCC"/>
      <rgbColor rgb="FF99CC00"/>
      <rgbColor rgb="FFFFD966"/>
      <rgbColor rgb="FFFF9900"/>
      <rgbColor rgb="FFFF6600"/>
      <rgbColor rgb="FF666699"/>
      <rgbColor rgb="FF969696"/>
      <rgbColor rgb="FF12304A"/>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43200</xdr:colOff>
      <xdr:row>0</xdr:row>
      <xdr:rowOff>0</xdr:rowOff>
    </xdr:from>
    <xdr:to>
      <xdr:col>12</xdr:col>
      <xdr:colOff>462240</xdr:colOff>
      <xdr:row>29</xdr:row>
      <xdr:rowOff>112320</xdr:rowOff>
    </xdr:to>
    <xdr:pic>
      <xdr:nvPicPr>
        <xdr:cNvPr id="1" name="Bild 1"/>
        <xdr:cNvPicPr/>
      </xdr:nvPicPr>
      <xdr:blipFill>
        <a:blip r:embed="rId1"/>
        <a:stretch/>
      </xdr:blipFill>
      <xdr:spPr>
        <a:xfrm>
          <a:off x="12606840" y="0"/>
          <a:ext cx="2826720" cy="10344600"/>
        </a:xfrm>
        <a:prstGeom prst="rect">
          <a:avLst/>
        </a:prstGeom>
        <a:noFill/>
        <a:ln w="0">
          <a:noFill/>
        </a:ln>
      </xdr:spPr>
    </xdr:pic>
    <xdr:clientData/>
  </xdr:twoCellAnchor>
  <xdr:twoCellAnchor editAs="oneCell">
    <xdr:from>
      <xdr:col>2</xdr:col>
      <xdr:colOff>186120</xdr:colOff>
      <xdr:row>1</xdr:row>
      <xdr:rowOff>172440</xdr:rowOff>
    </xdr:from>
    <xdr:to>
      <xdr:col>7</xdr:col>
      <xdr:colOff>485280</xdr:colOff>
      <xdr:row>4</xdr:row>
      <xdr:rowOff>596880</xdr:rowOff>
    </xdr:to>
    <xdr:pic>
      <xdr:nvPicPr>
        <xdr:cNvPr id="2" name="Bild 2"/>
        <xdr:cNvPicPr/>
      </xdr:nvPicPr>
      <xdr:blipFill>
        <a:blip r:embed="rId2"/>
        <a:stretch/>
      </xdr:blipFill>
      <xdr:spPr>
        <a:xfrm>
          <a:off x="9137880" y="572400"/>
          <a:ext cx="3308760" cy="137700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publikationen.dguv.de/regelwerk/dguv-regeln/1004/einsatz-von-personen-notsignal-anlagen" TargetMode="External"/><Relationship Id="rId3" Type="http://schemas.openxmlformats.org/officeDocument/2006/relationships/hyperlink" Target="https://www.dguv.de/webcode.jsp?q=d35669" TargetMode="External"/><Relationship Id="rId4" Type="http://schemas.openxmlformats.org/officeDocument/2006/relationships/hyperlink" Target="https://www.bgrci.de/praxishandbuch-baustoffindustrie/a-grundlagen/a-1-allgemeines/a-124-gefaehrliche-arbeitenalleinarbeit/" TargetMode="External"/><Relationship Id="rId5" Type="http://schemas.openxmlformats.org/officeDocument/2006/relationships/hyperlink" Target="https://www.bgbau.de/service/angebote/medien-center-suche/medium/digitale-gefaehrdungsbeurteilung" TargetMode="External"/><Relationship Id="rId6" Type="http://schemas.openxmlformats.org/officeDocument/2006/relationships/hyperlink" Target="https://mediencenter.bgrci.de/shop/reihen/bgrci/digital/software/gefdoklight_01/detail" TargetMode="External"/><Relationship Id="rId7" Type="http://schemas.openxmlformats.org/officeDocument/2006/relationships/hyperlink" Target="https://www.bg-verkehr.de/arbeitssicherheit-gesundheit/themen/arbeitsschutz-organisieren/gefaehrdungsbeurteilung/mustervorlagen-der-bg-verkehr-zur-gefaehrdungsbeurteilung" TargetMode="External"/><Relationship Id="rId8" Type="http://schemas.openxmlformats.org/officeDocument/2006/relationships/drawing" Target="../drawings/drawing1.xml"/><Relationship Id="rId9"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3.xml"/><Relationship Id="rId3" Type="http://schemas.openxmlformats.org/officeDocument/2006/relationships/vmlDrawing" Target="../drawings/vmlDrawing3.vml"/>
</Relationships>
</file>

<file path=xl/worksheets/_rels/sheet7.xml.rels><?xml version="1.0" encoding="UTF-8"?>
<Relationships xmlns="http://schemas.openxmlformats.org/package/2006/relationships"><Relationship Id="rId1" Type="http://schemas.openxmlformats.org/officeDocument/2006/relationships/drawing" Target="../drawings/drawing4.xml"/>
</Relationships>
</file>

<file path=xl/worksheets/_rels/sheet8.xml.rels><?xml version="1.0" encoding="UTF-8"?>
<Relationships xmlns="http://schemas.openxmlformats.org/package/2006/relationships"><Relationship Id="rId1" Type="http://schemas.openxmlformats.org/officeDocument/2006/relationships/drawing" Target="../drawings/drawing5.xml"/>
</Relationships>
</file>

<file path=xl/worksheets/_rels/sheet9.xml.rels><?xml version="1.0" encoding="UTF-8"?>
<Relationships xmlns="http://schemas.openxmlformats.org/package/2006/relationships"><Relationship Id="rId1" Type="http://schemas.openxmlformats.org/officeDocument/2006/relationships/drawing" Target="../drawings/drawing6.xml"/>
</Relationships>
</file>

<file path=xl/worksheets/_rels/sheet11.xml.rels><?xml version="1.0" encoding="UTF-8"?>
<Relationships xmlns="http://schemas.openxmlformats.org/package/2006/relationships"><Relationship Id="rId1" Type="http://schemas.openxmlformats.org/officeDocument/2006/relationships/comments" Target="../comments11.xml"/><Relationship Id="rId2" Type="http://schemas.openxmlformats.org/officeDocument/2006/relationships/hyperlink" Target="https://publikationen.dguv.de/widgets/pdf/download/article/1004" TargetMode="External"/><Relationship Id="rId3" Type="http://schemas.openxmlformats.org/officeDocument/2006/relationships/vmlDrawing" Target="../drawings/vmlDrawing4.vml"/>
</Relationships>
</file>

<file path=xl/worksheets/_rels/sheet13.xml.rels><?xml version="1.0" encoding="UTF-8"?>
<Relationships xmlns="http://schemas.openxmlformats.org/package/2006/relationships"><Relationship Id="rId1" Type="http://schemas.openxmlformats.org/officeDocument/2006/relationships/hyperlink" Target="https://publikationen.dguv.de/widgets/pdf/download/article/1004"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9"/>
  <sheetViews>
    <sheetView showFormulas="false" showGridLines="false" showRowColHeaders="true" showZeros="true" rightToLeft="false" tabSelected="true" showOutlineSymbols="true" defaultGridColor="true" view="pageBreakPreview" topLeftCell="A1" colorId="64" zoomScale="90" zoomScaleNormal="85" zoomScalePageLayoutView="90" workbookViewId="0">
      <pane xSplit="0" ySplit="2" topLeftCell="A3" activePane="bottomLeft" state="frozen"/>
      <selection pane="topLeft" activeCell="A1" activeCellId="0" sqref="A1"/>
      <selection pane="bottomLeft" activeCell="B5" activeCellId="0" sqref="B5"/>
    </sheetView>
  </sheetViews>
  <sheetFormatPr defaultColWidth="8.54296875" defaultRowHeight="15" customHeight="false" zeroHeight="false" outlineLevelRow="0" outlineLevelCol="0"/>
  <cols>
    <col collapsed="false" customWidth="true" hidden="false" outlineLevel="0" max="1" min="1" style="1" width="22"/>
    <col collapsed="false" customWidth="true" hidden="false" outlineLevel="0" max="2" min="2" style="1" width="105"/>
  </cols>
  <sheetData>
    <row r="1" customFormat="false" ht="31.5" hidden="false" customHeight="true" outlineLevel="0" collapsed="false">
      <c r="A1" s="2" t="s">
        <v>0</v>
      </c>
      <c r="B1" s="2"/>
      <c r="C1" s="2"/>
      <c r="D1" s="2"/>
      <c r="E1" s="2"/>
      <c r="F1" s="2"/>
      <c r="G1" s="2"/>
      <c r="H1" s="2"/>
    </row>
    <row r="2" customFormat="false" ht="15" hidden="false" customHeight="true" outlineLevel="0" collapsed="false">
      <c r="A2" s="3"/>
      <c r="B2" s="3"/>
      <c r="C2" s="4"/>
      <c r="D2" s="4"/>
      <c r="E2" s="4"/>
      <c r="F2" s="4"/>
      <c r="G2" s="4"/>
      <c r="H2" s="4"/>
    </row>
    <row r="3" customFormat="false" ht="45" hidden="false" customHeight="true" outlineLevel="0" collapsed="false">
      <c r="A3" s="5" t="s">
        <v>1</v>
      </c>
      <c r="B3" s="3" t="s">
        <v>2</v>
      </c>
      <c r="C3" s="4"/>
      <c r="D3" s="4"/>
      <c r="E3" s="4"/>
      <c r="F3" s="4"/>
      <c r="G3" s="4"/>
      <c r="H3" s="4"/>
    </row>
    <row r="4" customFormat="false" ht="15" hidden="false" customHeight="true" outlineLevel="0" collapsed="false">
      <c r="A4" s="3"/>
      <c r="B4" s="3"/>
      <c r="C4" s="4"/>
      <c r="D4" s="4"/>
      <c r="E4" s="4"/>
      <c r="F4" s="4"/>
      <c r="G4" s="4"/>
      <c r="H4" s="4"/>
    </row>
    <row r="5" customFormat="false" ht="60" hidden="false" customHeight="true" outlineLevel="0" collapsed="false">
      <c r="A5" s="5" t="s">
        <v>3</v>
      </c>
      <c r="B5" s="6" t="s">
        <v>4</v>
      </c>
      <c r="C5" s="4"/>
      <c r="D5" s="4"/>
      <c r="E5" s="4"/>
      <c r="F5" s="4"/>
      <c r="G5" s="4"/>
      <c r="H5" s="4"/>
    </row>
    <row r="6" customFormat="false" ht="15" hidden="false" customHeight="true" outlineLevel="0" collapsed="false">
      <c r="A6" s="3"/>
      <c r="B6" s="3"/>
      <c r="C6" s="4"/>
      <c r="D6" s="4"/>
      <c r="E6" s="4"/>
      <c r="F6" s="4"/>
      <c r="G6" s="4"/>
      <c r="H6" s="4"/>
    </row>
    <row r="7" customFormat="false" ht="45" hidden="false" customHeight="true" outlineLevel="0" collapsed="false">
      <c r="A7" s="5" t="s">
        <v>5</v>
      </c>
      <c r="B7" s="3" t="s">
        <v>6</v>
      </c>
      <c r="C7" s="4"/>
      <c r="D7" s="4"/>
      <c r="E7" s="4"/>
      <c r="F7" s="4"/>
      <c r="G7" s="4"/>
      <c r="H7" s="4"/>
    </row>
    <row r="8" customFormat="false" ht="15" hidden="false" customHeight="true" outlineLevel="0" collapsed="false">
      <c r="A8" s="3"/>
      <c r="B8" s="3"/>
      <c r="C8" s="4"/>
      <c r="D8" s="4"/>
      <c r="E8" s="4"/>
      <c r="F8" s="4"/>
      <c r="G8" s="4"/>
      <c r="H8" s="4"/>
    </row>
    <row r="9" customFormat="false" ht="30" hidden="false" customHeight="true" outlineLevel="0" collapsed="false">
      <c r="A9" s="5" t="s">
        <v>7</v>
      </c>
      <c r="B9" s="3" t="s">
        <v>8</v>
      </c>
      <c r="C9" s="4"/>
      <c r="D9" s="4"/>
      <c r="E9" s="4"/>
      <c r="F9" s="4"/>
      <c r="G9" s="4"/>
      <c r="H9" s="4"/>
    </row>
    <row r="10" customFormat="false" ht="15" hidden="false" customHeight="true" outlineLevel="0" collapsed="false">
      <c r="A10" s="3"/>
      <c r="B10" s="3"/>
      <c r="C10" s="4"/>
      <c r="D10" s="4"/>
      <c r="E10" s="4"/>
      <c r="F10" s="4"/>
      <c r="G10" s="4"/>
      <c r="H10" s="4"/>
    </row>
    <row r="11" customFormat="false" ht="15" hidden="false" customHeight="true" outlineLevel="0" collapsed="false">
      <c r="A11" s="3"/>
      <c r="B11" s="3"/>
      <c r="C11" s="4"/>
      <c r="D11" s="4"/>
      <c r="E11" s="4"/>
      <c r="F11" s="4"/>
      <c r="G11" s="4"/>
      <c r="H11" s="4"/>
    </row>
    <row r="12" customFormat="false" ht="15" hidden="false" customHeight="false" outlineLevel="0" collapsed="false">
      <c r="A12" s="5" t="s">
        <v>9</v>
      </c>
      <c r="B12" s="3"/>
      <c r="C12" s="4"/>
      <c r="D12" s="4"/>
      <c r="E12" s="4"/>
      <c r="F12" s="4"/>
      <c r="G12" s="4"/>
      <c r="H12" s="4"/>
    </row>
    <row r="13" customFormat="false" ht="33.45" hidden="false" customHeight="false" outlineLevel="0" collapsed="false">
      <c r="A13" s="3" t="s">
        <v>10</v>
      </c>
      <c r="B13" s="7" t="s">
        <v>11</v>
      </c>
      <c r="C13" s="4"/>
      <c r="D13" s="4"/>
      <c r="E13" s="4"/>
      <c r="F13" s="4"/>
      <c r="G13" s="4"/>
      <c r="H13" s="4"/>
    </row>
    <row r="14" customFormat="false" ht="15" hidden="false" customHeight="true" outlineLevel="0" collapsed="false">
      <c r="A14" s="3" t="s">
        <v>12</v>
      </c>
      <c r="B14" s="7" t="s">
        <v>13</v>
      </c>
      <c r="C14" s="4"/>
      <c r="D14" s="4"/>
      <c r="E14" s="4"/>
      <c r="F14" s="4"/>
      <c r="G14" s="4"/>
      <c r="H14" s="4"/>
    </row>
    <row r="15" customFormat="false" ht="22.75" hidden="false" customHeight="false" outlineLevel="0" collapsed="false">
      <c r="A15" s="3" t="s">
        <v>14</v>
      </c>
      <c r="B15" s="7" t="s">
        <v>15</v>
      </c>
      <c r="C15" s="4"/>
      <c r="D15" s="4"/>
      <c r="E15" s="4"/>
      <c r="F15" s="4"/>
      <c r="G15" s="4"/>
      <c r="H15" s="4"/>
    </row>
    <row r="16" customFormat="false" ht="22.75" hidden="false" customHeight="false" outlineLevel="0" collapsed="false">
      <c r="A16" s="3" t="s">
        <v>16</v>
      </c>
      <c r="B16" s="7" t="s">
        <v>17</v>
      </c>
      <c r="C16" s="4"/>
      <c r="D16" s="4"/>
      <c r="E16" s="4"/>
      <c r="F16" s="4"/>
      <c r="G16" s="4"/>
      <c r="H16" s="4"/>
    </row>
    <row r="17" customFormat="false" ht="15" hidden="false" customHeight="false" outlineLevel="0" collapsed="false">
      <c r="A17" s="3" t="s">
        <v>18</v>
      </c>
      <c r="B17" s="7" t="s">
        <v>19</v>
      </c>
      <c r="C17" s="4"/>
      <c r="D17" s="4"/>
      <c r="E17" s="4"/>
      <c r="F17" s="4"/>
      <c r="G17" s="4"/>
      <c r="H17" s="4"/>
    </row>
    <row r="18" customFormat="false" ht="22.75" hidden="false" customHeight="false" outlineLevel="0" collapsed="false">
      <c r="A18" s="3" t="s">
        <v>20</v>
      </c>
      <c r="B18" s="7" t="s">
        <v>21</v>
      </c>
      <c r="C18" s="4"/>
      <c r="D18" s="4"/>
      <c r="E18" s="4"/>
      <c r="F18" s="4"/>
      <c r="G18" s="4"/>
      <c r="H18" s="4"/>
    </row>
    <row r="20" customFormat="false" ht="15" hidden="false" customHeight="false" outlineLevel="0" collapsed="false">
      <c r="A20" s="8" t="s">
        <v>22</v>
      </c>
      <c r="B20" s="8"/>
      <c r="C20" s="8"/>
      <c r="D20" s="8"/>
      <c r="E20" s="8"/>
      <c r="F20" s="8"/>
      <c r="G20" s="8"/>
      <c r="H20" s="8"/>
    </row>
    <row r="21" customFormat="false" ht="15" hidden="false" customHeight="false" outlineLevel="0" collapsed="false">
      <c r="A21" s="9" t="s">
        <v>23</v>
      </c>
      <c r="B21" s="9" t="s">
        <v>24</v>
      </c>
      <c r="C21" s="9" t="s">
        <v>25</v>
      </c>
      <c r="D21" s="9"/>
      <c r="E21" s="9"/>
      <c r="F21" s="9"/>
      <c r="G21" s="9"/>
      <c r="H21" s="9"/>
    </row>
    <row r="22" customFormat="false" ht="35.5" hidden="false" customHeight="true" outlineLevel="0" collapsed="false">
      <c r="A22" s="3" t="s">
        <v>26</v>
      </c>
      <c r="B22" s="3" t="s">
        <v>27</v>
      </c>
      <c r="C22" s="10" t="s">
        <v>28</v>
      </c>
      <c r="D22" s="10"/>
      <c r="E22" s="10"/>
      <c r="F22" s="10"/>
      <c r="G22" s="10"/>
      <c r="H22" s="10"/>
    </row>
    <row r="23" customFormat="false" ht="45" hidden="false" customHeight="true" outlineLevel="0" collapsed="false">
      <c r="A23" s="3" t="s">
        <v>29</v>
      </c>
      <c r="B23" s="3" t="s">
        <v>30</v>
      </c>
      <c r="C23" s="10" t="s">
        <v>31</v>
      </c>
      <c r="D23" s="10"/>
      <c r="E23" s="10"/>
      <c r="F23" s="10"/>
      <c r="G23" s="10"/>
      <c r="H23" s="10"/>
    </row>
    <row r="24" customFormat="false" ht="45" hidden="false" customHeight="true" outlineLevel="0" collapsed="false">
      <c r="A24" s="3" t="s">
        <v>32</v>
      </c>
      <c r="B24" s="3" t="s">
        <v>33</v>
      </c>
      <c r="C24" s="10" t="s">
        <v>34</v>
      </c>
      <c r="D24" s="10"/>
      <c r="E24" s="10"/>
      <c r="F24" s="10"/>
      <c r="G24" s="10"/>
      <c r="H24" s="10"/>
    </row>
    <row r="25" customFormat="false" ht="45" hidden="false" customHeight="true" outlineLevel="0" collapsed="false">
      <c r="A25" s="3" t="s">
        <v>35</v>
      </c>
      <c r="B25" s="3" t="s">
        <v>36</v>
      </c>
      <c r="C25" s="10" t="s">
        <v>37</v>
      </c>
      <c r="D25" s="10"/>
      <c r="E25" s="10"/>
      <c r="F25" s="10"/>
      <c r="G25" s="10"/>
      <c r="H25" s="10"/>
    </row>
    <row r="26" customFormat="false" ht="46.95" hidden="false" customHeight="true" outlineLevel="0" collapsed="false">
      <c r="A26" s="3" t="s">
        <v>38</v>
      </c>
      <c r="B26" s="3" t="s">
        <v>39</v>
      </c>
      <c r="C26" s="10" t="s">
        <v>40</v>
      </c>
      <c r="D26" s="10"/>
      <c r="E26" s="10"/>
      <c r="F26" s="10"/>
      <c r="G26" s="10"/>
      <c r="H26" s="10"/>
    </row>
    <row r="27" customFormat="false" ht="35.5" hidden="false" customHeight="true" outlineLevel="0" collapsed="false">
      <c r="A27" s="3" t="s">
        <v>41</v>
      </c>
      <c r="B27" s="3" t="s">
        <v>42</v>
      </c>
      <c r="C27" s="10" t="s">
        <v>43</v>
      </c>
      <c r="D27" s="10"/>
      <c r="E27" s="10"/>
      <c r="F27" s="10"/>
      <c r="G27" s="10"/>
      <c r="H27" s="10"/>
    </row>
    <row r="28" customFormat="false" ht="24.05" hidden="false" customHeight="true" outlineLevel="0" collapsed="false">
      <c r="A28" s="3" t="s">
        <v>44</v>
      </c>
      <c r="B28" s="3" t="s">
        <v>45</v>
      </c>
      <c r="C28" s="10" t="s">
        <v>46</v>
      </c>
      <c r="D28" s="10"/>
      <c r="E28" s="10"/>
      <c r="F28" s="10"/>
      <c r="G28" s="10"/>
      <c r="H28" s="10"/>
    </row>
    <row r="29" customFormat="false" ht="35.5" hidden="false" customHeight="true" outlineLevel="0" collapsed="false">
      <c r="A29" s="3" t="s">
        <v>47</v>
      </c>
      <c r="B29" s="3" t="s">
        <v>48</v>
      </c>
      <c r="C29" s="10" t="s">
        <v>49</v>
      </c>
      <c r="D29" s="10"/>
      <c r="E29" s="10"/>
      <c r="F29" s="10"/>
      <c r="G29" s="10"/>
      <c r="H29" s="10"/>
    </row>
  </sheetData>
  <mergeCells count="11">
    <mergeCell ref="A1:H1"/>
    <mergeCell ref="A20:H20"/>
    <mergeCell ref="C21:H21"/>
    <mergeCell ref="C22:H22"/>
    <mergeCell ref="C23:H23"/>
    <mergeCell ref="C24:H24"/>
    <mergeCell ref="C25:H25"/>
    <mergeCell ref="C26:H26"/>
    <mergeCell ref="C27:H27"/>
    <mergeCell ref="C28:H28"/>
    <mergeCell ref="C29:H29"/>
  </mergeCells>
  <hyperlinks>
    <hyperlink ref="B13" r:id="rId2" display="https://publikationen.dguv.de/regelwerk/dguv-regeln/1004/einsatz-von-personen-notsignal-anlagen"/>
    <hyperlink ref="B14" r:id="rId3" display="https://www.dguv.de/webcode.jsp?q=d35669"/>
    <hyperlink ref="B15" r:id="rId4" display="https://www.bgrci.de/praxishandbuch-baustoffindustrie/a-grundlagen/a-1-allgemeines/a-124-gefaehrliche-arbeitenalleinarbeit/"/>
    <hyperlink ref="B16" r:id="rId5" display="https://www.bgbau.de/service/angebote/medien-center-suche/medium/digitale-gefaehrdungsbeurteilung"/>
    <hyperlink ref="B17" r:id="rId6" display="https://mediencenter.bgrci.de/shop/reihen/bgrci/digital/software/gefdoklight_01/detail"/>
    <hyperlink ref="B18" r:id="rId7" display="https://www.bg-verkehr.de/arbeitssicherheit-gesundheit/themen/arbeitsschutz-organisieren/gefaehrdungsbeurteilung/mustervorlagen-der-bg-verkehr-zur-gefaehrdungsbeurteilung"/>
  </hyperlink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&amp;CLIV PGA | Arbeitshilfe – betriebliche Prüfung erforderlich&amp;RSeite &amp;P von &amp;N</oddFooter>
  </headerFooter>
  <drawing r:id="rId8"/>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0"/>
  <sheetViews>
    <sheetView showFormulas="false" showGridLines="false" showRowColHeaders="true" showZeros="true" rightToLeft="false" tabSelected="false" showOutlineSymbols="true" defaultGridColor="true" view="pageBreakPreview" topLeftCell="A1" colorId="64" zoomScale="90" zoomScaleNormal="85" zoomScalePageLayoutView="90" workbookViewId="0">
      <pane xSplit="0" ySplit="6" topLeftCell="A7" activePane="bottomLeft" state="frozen"/>
      <selection pane="topLeft" activeCell="A1" activeCellId="0" sqref="A1"/>
      <selection pane="bottomLeft" activeCell="A1" activeCellId="0" sqref="A1"/>
    </sheetView>
  </sheetViews>
  <sheetFormatPr defaultColWidth="8.54296875" defaultRowHeight="15" customHeight="false" zeroHeight="false" outlineLevelRow="0" outlineLevelCol="0"/>
  <cols>
    <col collapsed="false" customWidth="true" hidden="false" outlineLevel="0" max="1" min="1" style="1" width="10"/>
    <col collapsed="false" customWidth="true" hidden="false" outlineLevel="0" max="2" min="2" style="1" width="30"/>
    <col collapsed="false" customWidth="true" hidden="false" outlineLevel="0" max="3" min="3" style="1" width="70"/>
    <col collapsed="false" customWidth="true" hidden="false" outlineLevel="0" max="4" min="4" style="1" width="30"/>
    <col collapsed="false" customWidth="true" hidden="false" outlineLevel="0" max="5" min="5" style="1" width="27"/>
    <col collapsed="false" customWidth="true" hidden="false" outlineLevel="0" max="6" min="6" style="1" width="12"/>
  </cols>
  <sheetData>
    <row r="1" customFormat="false" ht="31.5" hidden="false" customHeight="true" outlineLevel="0" collapsed="false">
      <c r="A1" s="2" t="s">
        <v>50</v>
      </c>
      <c r="B1" s="2"/>
      <c r="C1" s="2"/>
      <c r="D1" s="2"/>
      <c r="E1" s="2"/>
      <c r="F1" s="2"/>
    </row>
    <row r="2" customFormat="false" ht="15" hidden="false" customHeight="true" outlineLevel="0" collapsed="false">
      <c r="A2" s="3"/>
      <c r="B2" s="3"/>
      <c r="C2" s="3"/>
      <c r="D2" s="3"/>
      <c r="E2" s="3"/>
      <c r="F2" s="3"/>
    </row>
    <row r="3" customFormat="false" ht="45" hidden="false" customHeight="true" outlineLevel="0" collapsed="false">
      <c r="A3" s="11" t="s">
        <v>51</v>
      </c>
      <c r="B3" s="11"/>
      <c r="C3" s="11"/>
      <c r="D3" s="11"/>
      <c r="E3" s="11"/>
      <c r="F3" s="11"/>
    </row>
    <row r="4" customFormat="false" ht="15" hidden="false" customHeight="true" outlineLevel="0" collapsed="false">
      <c r="A4" s="11"/>
      <c r="B4" s="11"/>
      <c r="C4" s="11"/>
      <c r="D4" s="11"/>
      <c r="E4" s="11"/>
      <c r="F4" s="11"/>
    </row>
    <row r="5" customFormat="false" ht="15" hidden="false" customHeight="true" outlineLevel="0" collapsed="false">
      <c r="A5" s="3"/>
      <c r="B5" s="3"/>
      <c r="C5" s="3"/>
      <c r="D5" s="3"/>
      <c r="E5" s="3"/>
      <c r="F5" s="3"/>
    </row>
    <row r="6" customFormat="false" ht="15" hidden="false" customHeight="true" outlineLevel="0" collapsed="false">
      <c r="A6" s="12" t="s">
        <v>52</v>
      </c>
      <c r="B6" s="12" t="s">
        <v>53</v>
      </c>
      <c r="C6" s="12" t="s">
        <v>54</v>
      </c>
      <c r="D6" s="12" t="s">
        <v>55</v>
      </c>
      <c r="E6" s="12" t="s">
        <v>56</v>
      </c>
      <c r="F6" s="12" t="s">
        <v>57</v>
      </c>
    </row>
    <row r="7" customFormat="false" ht="54.75" hidden="false" customHeight="true" outlineLevel="0" collapsed="false">
      <c r="A7" s="3" t="s">
        <v>58</v>
      </c>
      <c r="B7" s="3" t="s">
        <v>59</v>
      </c>
      <c r="C7" s="3" t="s">
        <v>60</v>
      </c>
      <c r="D7" s="3" t="s">
        <v>61</v>
      </c>
      <c r="E7" s="3" t="s">
        <v>62</v>
      </c>
      <c r="F7" s="3" t="s">
        <v>63</v>
      </c>
    </row>
    <row r="8" customFormat="false" ht="54.75" hidden="false" customHeight="true" outlineLevel="0" collapsed="false">
      <c r="A8" s="3" t="s">
        <v>64</v>
      </c>
      <c r="B8" s="3" t="s">
        <v>65</v>
      </c>
      <c r="C8" s="3" t="s">
        <v>66</v>
      </c>
      <c r="D8" s="3" t="s">
        <v>61</v>
      </c>
      <c r="E8" s="3" t="s">
        <v>62</v>
      </c>
      <c r="F8" s="3" t="s">
        <v>63</v>
      </c>
    </row>
    <row r="9" customFormat="false" ht="54.75" hidden="false" customHeight="true" outlineLevel="0" collapsed="false">
      <c r="A9" s="3" t="s">
        <v>67</v>
      </c>
      <c r="B9" s="3" t="s">
        <v>68</v>
      </c>
      <c r="C9" s="3" t="s">
        <v>69</v>
      </c>
      <c r="D9" s="3" t="s">
        <v>61</v>
      </c>
      <c r="E9" s="3" t="s">
        <v>62</v>
      </c>
      <c r="F9" s="3" t="s">
        <v>63</v>
      </c>
    </row>
    <row r="10" customFormat="false" ht="54.75" hidden="false" customHeight="true" outlineLevel="0" collapsed="false">
      <c r="A10" s="3" t="s">
        <v>70</v>
      </c>
      <c r="B10" s="3" t="s">
        <v>71</v>
      </c>
      <c r="C10" s="3" t="s">
        <v>72</v>
      </c>
      <c r="D10" s="3" t="s">
        <v>61</v>
      </c>
      <c r="E10" s="3" t="s">
        <v>62</v>
      </c>
      <c r="F10" s="3" t="s">
        <v>63</v>
      </c>
    </row>
    <row r="11" customFormat="false" ht="54.75" hidden="false" customHeight="true" outlineLevel="0" collapsed="false">
      <c r="A11" s="3" t="s">
        <v>73</v>
      </c>
      <c r="B11" s="3" t="s">
        <v>74</v>
      </c>
      <c r="C11" s="3" t="s">
        <v>75</v>
      </c>
      <c r="D11" s="3" t="s">
        <v>61</v>
      </c>
      <c r="E11" s="3" t="s">
        <v>62</v>
      </c>
      <c r="F11" s="3" t="s">
        <v>63</v>
      </c>
    </row>
    <row r="12" customFormat="false" ht="54.75" hidden="false" customHeight="true" outlineLevel="0" collapsed="false">
      <c r="A12" s="3" t="s">
        <v>76</v>
      </c>
      <c r="B12" s="3" t="s">
        <v>77</v>
      </c>
      <c r="C12" s="3" t="s">
        <v>78</v>
      </c>
      <c r="D12" s="3" t="s">
        <v>61</v>
      </c>
      <c r="E12" s="3" t="s">
        <v>62</v>
      </c>
      <c r="F12" s="3" t="s">
        <v>63</v>
      </c>
    </row>
    <row r="13" customFormat="false" ht="54.75" hidden="false" customHeight="true" outlineLevel="0" collapsed="false">
      <c r="A13" s="3" t="s">
        <v>79</v>
      </c>
      <c r="B13" s="3" t="s">
        <v>80</v>
      </c>
      <c r="C13" s="3" t="s">
        <v>81</v>
      </c>
      <c r="D13" s="3" t="s">
        <v>61</v>
      </c>
      <c r="E13" s="3" t="s">
        <v>62</v>
      </c>
      <c r="F13" s="3" t="s">
        <v>63</v>
      </c>
    </row>
    <row r="14" customFormat="false" ht="54.75" hidden="false" customHeight="true" outlineLevel="0" collapsed="false">
      <c r="A14" s="3" t="s">
        <v>82</v>
      </c>
      <c r="B14" s="3" t="s">
        <v>83</v>
      </c>
      <c r="C14" s="3" t="s">
        <v>84</v>
      </c>
      <c r="D14" s="3" t="s">
        <v>61</v>
      </c>
      <c r="E14" s="3" t="s">
        <v>62</v>
      </c>
      <c r="F14" s="3" t="s">
        <v>63</v>
      </c>
    </row>
    <row r="15" customFormat="false" ht="54.75" hidden="false" customHeight="true" outlineLevel="0" collapsed="false">
      <c r="A15" s="3" t="s">
        <v>85</v>
      </c>
      <c r="B15" s="3" t="s">
        <v>86</v>
      </c>
      <c r="C15" s="3" t="s">
        <v>87</v>
      </c>
      <c r="D15" s="3" t="s">
        <v>61</v>
      </c>
      <c r="E15" s="3" t="s">
        <v>62</v>
      </c>
      <c r="F15" s="3" t="s">
        <v>63</v>
      </c>
    </row>
    <row r="16" customFormat="false" ht="54.75" hidden="false" customHeight="true" outlineLevel="0" collapsed="false">
      <c r="A16" s="3" t="s">
        <v>88</v>
      </c>
      <c r="B16" s="3" t="s">
        <v>89</v>
      </c>
      <c r="C16" s="3" t="s">
        <v>90</v>
      </c>
      <c r="D16" s="3" t="s">
        <v>61</v>
      </c>
      <c r="E16" s="3" t="s">
        <v>62</v>
      </c>
      <c r="F16" s="3" t="s">
        <v>63</v>
      </c>
    </row>
    <row r="17" customFormat="false" ht="15" hidden="false" customHeight="true" outlineLevel="0" collapsed="false">
      <c r="A17" s="3"/>
      <c r="B17" s="3"/>
      <c r="C17" s="3"/>
      <c r="D17" s="3"/>
      <c r="E17" s="3"/>
      <c r="F17" s="3"/>
    </row>
    <row r="18" customFormat="false" ht="15" hidden="false" customHeight="true" outlineLevel="0" collapsed="false">
      <c r="A18" s="3"/>
      <c r="B18" s="3"/>
      <c r="C18" s="3"/>
      <c r="D18" s="3"/>
      <c r="E18" s="3"/>
      <c r="F18" s="3"/>
    </row>
    <row r="19" customFormat="false" ht="45" hidden="false" customHeight="true" outlineLevel="0" collapsed="false">
      <c r="A19" s="13" t="s">
        <v>91</v>
      </c>
      <c r="B19" s="13"/>
      <c r="C19" s="13"/>
      <c r="D19" s="13"/>
      <c r="E19" s="13"/>
      <c r="F19" s="13"/>
    </row>
    <row r="20" customFormat="false" ht="15" hidden="false" customHeight="true" outlineLevel="0" collapsed="false">
      <c r="A20" s="13"/>
      <c r="B20" s="13"/>
      <c r="C20" s="13"/>
      <c r="D20" s="13"/>
      <c r="E20" s="13"/>
      <c r="F20" s="13"/>
    </row>
  </sheetData>
  <sheetProtection sheet="true" selectLockedCells="true" autoFilter="false"/>
  <mergeCells count="3">
    <mergeCell ref="A1:F1"/>
    <mergeCell ref="A3:F4"/>
    <mergeCell ref="A19:F20"/>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1"/>
  <sheetViews>
    <sheetView showFormulas="false" showGridLines="false" showRowColHeaders="true" showZeros="true" rightToLeft="false" tabSelected="false" showOutlineSymbols="true" defaultGridColor="true" view="pageBreakPreview" topLeftCell="A1" colorId="64" zoomScale="90" zoomScaleNormal="85" zoomScalePageLayoutView="90" workbookViewId="0">
      <pane xSplit="0" ySplit="2" topLeftCell="A3" activePane="bottomLeft" state="frozen"/>
      <selection pane="topLeft" activeCell="A1" activeCellId="0" sqref="A1"/>
      <selection pane="bottomLeft" activeCell="B21" activeCellId="0" sqref="B21"/>
    </sheetView>
  </sheetViews>
  <sheetFormatPr defaultColWidth="8.54296875" defaultRowHeight="15" customHeight="false" zeroHeight="false" outlineLevelRow="0" outlineLevelCol="0"/>
  <cols>
    <col collapsed="false" customWidth="true" hidden="false" outlineLevel="0" max="1" min="1" style="1" width="36"/>
    <col collapsed="false" customWidth="true" hidden="false" outlineLevel="0" max="2" min="2" style="1" width="28"/>
    <col collapsed="false" customWidth="true" hidden="false" outlineLevel="0" max="6" min="3" style="1" width="18"/>
  </cols>
  <sheetData>
    <row r="1" customFormat="false" ht="31.5" hidden="false" customHeight="true" outlineLevel="0" collapsed="false">
      <c r="A1" s="2" t="s">
        <v>92</v>
      </c>
      <c r="B1" s="2"/>
      <c r="C1" s="2"/>
      <c r="D1" s="2"/>
      <c r="E1" s="2"/>
      <c r="F1" s="2"/>
    </row>
    <row r="2" customFormat="false" ht="15" hidden="false" customHeight="true" outlineLevel="0" collapsed="false">
      <c r="A2" s="3"/>
      <c r="B2" s="3"/>
      <c r="C2" s="3"/>
      <c r="D2" s="3"/>
      <c r="E2" s="3"/>
      <c r="F2" s="3"/>
    </row>
    <row r="3" customFormat="false" ht="27.75" hidden="false" customHeight="true" outlineLevel="0" collapsed="false">
      <c r="A3" s="5" t="s">
        <v>93</v>
      </c>
      <c r="B3" s="14"/>
      <c r="C3" s="14"/>
      <c r="D3" s="14"/>
      <c r="E3" s="14"/>
      <c r="F3" s="14"/>
    </row>
    <row r="4" customFormat="false" ht="27.75" hidden="false" customHeight="true" outlineLevel="0" collapsed="false">
      <c r="A4" s="5" t="s">
        <v>94</v>
      </c>
      <c r="B4" s="14"/>
      <c r="C4" s="14"/>
      <c r="D4" s="14"/>
      <c r="E4" s="14"/>
      <c r="F4" s="14"/>
    </row>
    <row r="5" customFormat="false" ht="27.75" hidden="false" customHeight="true" outlineLevel="0" collapsed="false">
      <c r="A5" s="5" t="s">
        <v>95</v>
      </c>
      <c r="B5" s="14"/>
      <c r="C5" s="14"/>
      <c r="D5" s="14"/>
      <c r="E5" s="14"/>
      <c r="F5" s="14"/>
    </row>
    <row r="6" customFormat="false" ht="27.75" hidden="false" customHeight="true" outlineLevel="0" collapsed="false">
      <c r="A6" s="5" t="s">
        <v>96</v>
      </c>
      <c r="B6" s="14"/>
      <c r="C6" s="14"/>
      <c r="D6" s="14"/>
      <c r="E6" s="14"/>
      <c r="F6" s="14"/>
    </row>
    <row r="7" customFormat="false" ht="27.75" hidden="false" customHeight="true" outlineLevel="0" collapsed="false">
      <c r="A7" s="5" t="s">
        <v>97</v>
      </c>
      <c r="B7" s="14"/>
      <c r="C7" s="14"/>
      <c r="D7" s="14"/>
      <c r="E7" s="14"/>
      <c r="F7" s="14"/>
    </row>
    <row r="8" customFormat="false" ht="27.75" hidden="false" customHeight="true" outlineLevel="0" collapsed="false">
      <c r="A8" s="5" t="s">
        <v>98</v>
      </c>
      <c r="B8" s="14"/>
      <c r="C8" s="14"/>
      <c r="D8" s="14"/>
      <c r="E8" s="14"/>
      <c r="F8" s="14"/>
    </row>
    <row r="9" customFormat="false" ht="27.75" hidden="false" customHeight="true" outlineLevel="0" collapsed="false">
      <c r="A9" s="5" t="s">
        <v>99</v>
      </c>
      <c r="B9" s="14"/>
      <c r="C9" s="14"/>
      <c r="D9" s="14"/>
      <c r="E9" s="14"/>
      <c r="F9" s="14"/>
    </row>
    <row r="10" customFormat="false" ht="27.75" hidden="false" customHeight="true" outlineLevel="0" collapsed="false">
      <c r="A10" s="5" t="s">
        <v>100</v>
      </c>
      <c r="B10" s="14"/>
      <c r="C10" s="14"/>
      <c r="D10" s="14"/>
      <c r="E10" s="14"/>
      <c r="F10" s="14"/>
    </row>
    <row r="11" customFormat="false" ht="27.75" hidden="false" customHeight="true" outlineLevel="0" collapsed="false">
      <c r="A11" s="5" t="s">
        <v>101</v>
      </c>
      <c r="B11" s="14"/>
      <c r="C11" s="14"/>
      <c r="D11" s="14"/>
      <c r="E11" s="14"/>
      <c r="F11" s="14"/>
    </row>
    <row r="12" customFormat="false" ht="27.75" hidden="false" customHeight="true" outlineLevel="0" collapsed="false">
      <c r="A12" s="5" t="s">
        <v>102</v>
      </c>
      <c r="B12" s="14"/>
      <c r="C12" s="14"/>
      <c r="D12" s="14"/>
      <c r="E12" s="14"/>
      <c r="F12" s="14"/>
    </row>
    <row r="13" customFormat="false" ht="27.75" hidden="false" customHeight="true" outlineLevel="0" collapsed="false">
      <c r="A13" s="5" t="s">
        <v>103</v>
      </c>
      <c r="B13" s="15"/>
      <c r="C13" s="15"/>
      <c r="D13" s="15"/>
      <c r="E13" s="15"/>
      <c r="F13" s="15"/>
    </row>
    <row r="14" customFormat="false" ht="27.75" hidden="false" customHeight="true" outlineLevel="0" collapsed="false">
      <c r="A14" s="5" t="s">
        <v>104</v>
      </c>
      <c r="B14" s="16" t="s">
        <v>105</v>
      </c>
      <c r="C14" s="16"/>
      <c r="D14" s="16"/>
      <c r="E14" s="16"/>
      <c r="F14" s="16"/>
    </row>
    <row r="15" customFormat="false" ht="27.75" hidden="false" customHeight="true" outlineLevel="0" collapsed="false">
      <c r="A15" s="5" t="s">
        <v>106</v>
      </c>
      <c r="B15" s="14"/>
      <c r="C15" s="14"/>
      <c r="D15" s="14"/>
      <c r="E15" s="14"/>
      <c r="F15" s="14"/>
    </row>
    <row r="16" customFormat="false" ht="27.75" hidden="false" customHeight="true" outlineLevel="0" collapsed="false">
      <c r="A16" s="5" t="s">
        <v>107</v>
      </c>
      <c r="B16" s="14"/>
      <c r="C16" s="14"/>
      <c r="D16" s="14"/>
      <c r="E16" s="14"/>
      <c r="F16" s="14"/>
    </row>
    <row r="17" customFormat="false" ht="15" hidden="false" customHeight="true" outlineLevel="0" collapsed="false">
      <c r="A17" s="3"/>
      <c r="B17" s="3"/>
      <c r="C17" s="3"/>
      <c r="D17" s="3"/>
      <c r="E17" s="3"/>
      <c r="F17" s="3"/>
    </row>
    <row r="18" customFormat="false" ht="15" hidden="false" customHeight="true" outlineLevel="0" collapsed="false">
      <c r="A18" s="5" t="s">
        <v>108</v>
      </c>
      <c r="B18" s="14" t="s">
        <v>109</v>
      </c>
      <c r="C18" s="14"/>
      <c r="D18" s="14"/>
      <c r="E18" s="14"/>
      <c r="F18" s="14"/>
    </row>
    <row r="19" customFormat="false" ht="15" hidden="false" customHeight="true" outlineLevel="0" collapsed="false">
      <c r="A19" s="5" t="s">
        <v>110</v>
      </c>
      <c r="B19" s="14"/>
      <c r="C19" s="14"/>
      <c r="D19" s="14"/>
      <c r="E19" s="14"/>
      <c r="F19" s="14"/>
    </row>
    <row r="20" customFormat="false" ht="15" hidden="false" customHeight="true" outlineLevel="0" collapsed="false">
      <c r="A20" s="5" t="s">
        <v>111</v>
      </c>
      <c r="B20" s="14"/>
      <c r="C20" s="14"/>
      <c r="D20" s="14"/>
      <c r="E20" s="14"/>
      <c r="F20" s="14"/>
    </row>
    <row r="21" customFormat="false" ht="30" hidden="false" customHeight="true" outlineLevel="0" collapsed="false">
      <c r="A21" s="5" t="s">
        <v>112</v>
      </c>
      <c r="B21" s="17" t="s">
        <v>113</v>
      </c>
      <c r="C21" s="17"/>
      <c r="D21" s="17"/>
      <c r="E21" s="17"/>
      <c r="F21" s="17"/>
    </row>
  </sheetData>
  <sheetProtection sheet="true" selectLockedCells="true" autoFilter="false"/>
  <mergeCells count="19">
    <mergeCell ref="A1:F1"/>
    <mergeCell ref="B3:F3"/>
    <mergeCell ref="B4:F4"/>
    <mergeCell ref="B5:F5"/>
    <mergeCell ref="B6:F6"/>
    <mergeCell ref="B7:F7"/>
    <mergeCell ref="B8:F8"/>
    <mergeCell ref="B9:F9"/>
    <mergeCell ref="B10:F10"/>
    <mergeCell ref="B11:F11"/>
    <mergeCell ref="B12:F12"/>
    <mergeCell ref="B13:F13"/>
    <mergeCell ref="B14:F14"/>
    <mergeCell ref="B15:F15"/>
    <mergeCell ref="B16:F16"/>
    <mergeCell ref="B18:F18"/>
    <mergeCell ref="B19:F19"/>
    <mergeCell ref="B20:F20"/>
    <mergeCell ref="B21:F21"/>
  </mergeCells>
  <dataValidations count="2">
    <dataValidation allowBlank="false" errorStyle="stop" operator="between" showDropDown="false" showErrorMessage="false" showInputMessage="false" sqref="B10" type="list">
      <formula1>"Ja,Nein,zeitweise"</formula1>
      <formula2>0</formula2>
    </dataValidation>
    <dataValidation allowBlank="false" errorStyle="stop" operator="between" showDropDown="false" showErrorMessage="false" showInputMessage="false" sqref="B18" type="list">
      <formula1>"Entwurf,fachlich geprüft,zur Umsetzung freigegeben,Review erforderlich,außer Kraft"</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&amp;CLIV PGA | Arbeitshilfe – betriebliche Prüfung erforderlich&amp;RSeite &amp;P von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53"/>
  <sheetViews>
    <sheetView showFormulas="false" showGridLines="false" showRowColHeaders="true" showZeros="true" rightToLeft="false" tabSelected="false" showOutlineSymbols="true" defaultGridColor="true" view="pageBreakPreview" topLeftCell="A1" colorId="64" zoomScale="90" zoomScaleNormal="85" zoomScalePageLayoutView="90" workbookViewId="0">
      <pane xSplit="0" ySplit="3" topLeftCell="A4" activePane="bottomLeft" state="frozen"/>
      <selection pane="topLeft" activeCell="A1" activeCellId="0" sqref="A1"/>
      <selection pane="bottomLeft" activeCell="B16" activeCellId="0" sqref="B16"/>
    </sheetView>
  </sheetViews>
  <sheetFormatPr defaultColWidth="8.54296875" defaultRowHeight="15" customHeight="false" zeroHeight="false" outlineLevelRow="0" outlineLevelCol="0"/>
  <cols>
    <col collapsed="false" customWidth="true" hidden="false" outlineLevel="0" max="1" min="1" style="1" width="9"/>
    <col collapsed="false" customWidth="true" hidden="false" outlineLevel="0" max="2" min="2" style="1" width="20"/>
    <col collapsed="false" customWidth="true" hidden="false" outlineLevel="0" max="3" min="3" style="1" width="28"/>
    <col collapsed="false" customWidth="true" hidden="false" outlineLevel="0" max="4" min="4" style="1" width="30"/>
    <col collapsed="false" customWidth="true" hidden="false" outlineLevel="0" max="5" min="5" style="1" width="25"/>
    <col collapsed="false" customWidth="true" hidden="false" outlineLevel="0" max="6" min="6" style="1" width="30"/>
    <col collapsed="false" customWidth="true" hidden="false" outlineLevel="0" max="8" min="7" style="1" width="8"/>
    <col collapsed="false" customWidth="true" hidden="false" outlineLevel="0" max="9" min="9" style="1" width="9"/>
    <col collapsed="false" customWidth="true" hidden="false" outlineLevel="0" max="10" min="10" style="1" width="13"/>
    <col collapsed="false" customWidth="true" hidden="false" outlineLevel="0" max="11" min="11" style="1" width="32"/>
    <col collapsed="false" customWidth="true" hidden="false" outlineLevel="0" max="12" min="12" style="1" width="9"/>
    <col collapsed="false" customWidth="true" hidden="false" outlineLevel="0" max="13" min="13" style="1" width="18"/>
    <col collapsed="false" customWidth="true" hidden="false" outlineLevel="0" max="14" min="14" style="1" width="13"/>
    <col collapsed="false" customWidth="true" hidden="false" outlineLevel="0" max="15" min="15" style="1" width="18"/>
    <col collapsed="false" customWidth="true" hidden="false" outlineLevel="0" max="17" min="16" style="1" width="8"/>
    <col collapsed="false" customWidth="true" hidden="false" outlineLevel="0" max="18" min="18" style="1" width="17"/>
  </cols>
  <sheetData>
    <row r="1" customFormat="false" ht="31.5" hidden="false" customHeight="true" outlineLevel="0" collapsed="false">
      <c r="A1" s="2" t="s">
        <v>114</v>
      </c>
      <c r="B1" s="2"/>
      <c r="C1" s="2"/>
      <c r="D1" s="2"/>
      <c r="E1" s="2"/>
      <c r="F1" s="2"/>
      <c r="G1" s="2"/>
      <c r="H1" s="2"/>
      <c r="I1" s="2"/>
      <c r="J1" s="2"/>
      <c r="K1" s="2"/>
      <c r="L1" s="2"/>
      <c r="M1" s="2"/>
      <c r="N1" s="2"/>
      <c r="O1" s="2"/>
      <c r="P1" s="2"/>
      <c r="Q1" s="2"/>
      <c r="R1" s="2"/>
    </row>
    <row r="2" customFormat="false" ht="15" hidden="false" customHeight="true" outlineLevel="0" collapsed="false">
      <c r="A2" s="3"/>
      <c r="B2" s="3"/>
      <c r="C2" s="3"/>
      <c r="D2" s="3"/>
      <c r="E2" s="3"/>
      <c r="F2" s="3"/>
      <c r="G2" s="3"/>
      <c r="H2" s="3"/>
      <c r="I2" s="3"/>
      <c r="J2" s="3"/>
      <c r="K2" s="3"/>
      <c r="L2" s="3"/>
      <c r="M2" s="3"/>
      <c r="N2" s="3"/>
      <c r="O2" s="3"/>
      <c r="P2" s="3"/>
      <c r="Q2" s="3"/>
      <c r="R2" s="3"/>
    </row>
    <row r="3" customFormat="false" ht="15" hidden="false" customHeight="true" outlineLevel="0" collapsed="false">
      <c r="A3" s="12" t="s">
        <v>115</v>
      </c>
      <c r="B3" s="12" t="s">
        <v>116</v>
      </c>
      <c r="C3" s="12" t="s">
        <v>117</v>
      </c>
      <c r="D3" s="12" t="s">
        <v>118</v>
      </c>
      <c r="E3" s="12" t="s">
        <v>119</v>
      </c>
      <c r="F3" s="12" t="s">
        <v>120</v>
      </c>
      <c r="G3" s="12" t="s">
        <v>121</v>
      </c>
      <c r="H3" s="12" t="s">
        <v>122</v>
      </c>
      <c r="I3" s="12" t="s">
        <v>123</v>
      </c>
      <c r="J3" s="12" t="s">
        <v>124</v>
      </c>
      <c r="K3" s="12" t="s">
        <v>125</v>
      </c>
      <c r="L3" s="12" t="s">
        <v>47</v>
      </c>
      <c r="M3" s="12" t="s">
        <v>126</v>
      </c>
      <c r="N3" s="12" t="s">
        <v>127</v>
      </c>
      <c r="O3" s="12" t="s">
        <v>128</v>
      </c>
      <c r="P3" s="12" t="s">
        <v>129</v>
      </c>
      <c r="Q3" s="12" t="s">
        <v>130</v>
      </c>
      <c r="R3" s="12" t="s">
        <v>131</v>
      </c>
    </row>
    <row r="4" customFormat="false" ht="30" hidden="false" customHeight="true" outlineLevel="0" collapsed="false">
      <c r="A4" s="18" t="s">
        <v>132</v>
      </c>
      <c r="B4" s="14" t="s">
        <v>133</v>
      </c>
      <c r="C4" s="14" t="s">
        <v>134</v>
      </c>
      <c r="D4" s="14" t="s">
        <v>135</v>
      </c>
      <c r="E4" s="14" t="s">
        <v>136</v>
      </c>
      <c r="F4" s="14"/>
      <c r="G4" s="14"/>
      <c r="H4" s="14"/>
      <c r="I4" s="3" t="str">
        <f aca="false">IF(OR(G4="",H4=""),"",G4*H4)</f>
        <v/>
      </c>
      <c r="J4" s="3" t="str">
        <f aca="false">IF(I4="","",IF(I4&lt;=4,"niedrig",IF(I4&lt;=9,"mittel",IF(I4&lt;=16,"hoch","kritisch"))))</f>
        <v/>
      </c>
      <c r="K4" s="14"/>
      <c r="L4" s="14"/>
      <c r="M4" s="14"/>
      <c r="N4" s="14"/>
      <c r="O4" s="14"/>
      <c r="P4" s="14"/>
      <c r="Q4" s="14"/>
      <c r="R4" s="3" t="str">
        <f aca="false">IF(OR(P4="",Q4=""),"",P4*Q4&amp;" / "&amp;IF(P4*Q4&lt;=4,"niedrig",IF(P4*Q4&lt;=9,"mittel",IF(P4*Q4&lt;=16,"hoch","kritisch"))))</f>
        <v/>
      </c>
    </row>
    <row r="5" customFormat="false" ht="30" hidden="false" customHeight="true" outlineLevel="0" collapsed="false">
      <c r="A5" s="18" t="s">
        <v>137</v>
      </c>
      <c r="B5" s="14" t="s">
        <v>138</v>
      </c>
      <c r="C5" s="14" t="s">
        <v>139</v>
      </c>
      <c r="D5" s="14" t="s">
        <v>140</v>
      </c>
      <c r="E5" s="14" t="s">
        <v>136</v>
      </c>
      <c r="F5" s="14"/>
      <c r="G5" s="14"/>
      <c r="H5" s="14"/>
      <c r="I5" s="3" t="str">
        <f aca="false">IF(OR(G5="",H5=""),"",G5*H5)</f>
        <v/>
      </c>
      <c r="J5" s="3" t="str">
        <f aca="false">IF(I5="","",IF(I5&lt;=4,"niedrig",IF(I5&lt;=9,"mittel",IF(I5&lt;=16,"hoch","kritisch"))))</f>
        <v/>
      </c>
      <c r="K5" s="14"/>
      <c r="L5" s="14"/>
      <c r="M5" s="14"/>
      <c r="N5" s="14"/>
      <c r="O5" s="14"/>
      <c r="P5" s="14"/>
      <c r="Q5" s="14"/>
      <c r="R5" s="3" t="str">
        <f aca="false">IF(OR(P5="",Q5=""),"",P5*Q5&amp;" / "&amp;IF(P5*Q5&lt;=4,"niedrig",IF(P5*Q5&lt;=9,"mittel",IF(P5*Q5&lt;=16,"hoch","kritisch"))))</f>
        <v/>
      </c>
    </row>
    <row r="6" customFormat="false" ht="30" hidden="false" customHeight="true" outlineLevel="0" collapsed="false">
      <c r="A6" s="18" t="s">
        <v>141</v>
      </c>
      <c r="B6" s="14" t="s">
        <v>142</v>
      </c>
      <c r="C6" s="14" t="s">
        <v>143</v>
      </c>
      <c r="D6" s="14" t="s">
        <v>144</v>
      </c>
      <c r="E6" s="14" t="s">
        <v>145</v>
      </c>
      <c r="F6" s="14"/>
      <c r="G6" s="14"/>
      <c r="H6" s="14"/>
      <c r="I6" s="3" t="str">
        <f aca="false">IF(OR(G6="",H6=""),"",G6*H6)</f>
        <v/>
      </c>
      <c r="J6" s="3" t="str">
        <f aca="false">IF(I6="","",IF(I6&lt;=4,"niedrig",IF(I6&lt;=9,"mittel",IF(I6&lt;=16,"hoch","kritisch"))))</f>
        <v/>
      </c>
      <c r="K6" s="14"/>
      <c r="L6" s="14"/>
      <c r="M6" s="14"/>
      <c r="N6" s="14"/>
      <c r="O6" s="14"/>
      <c r="P6" s="14"/>
      <c r="Q6" s="14"/>
      <c r="R6" s="3" t="str">
        <f aca="false">IF(OR(P6="",Q6=""),"",P6*Q6&amp;" / "&amp;IF(P6*Q6&lt;=4,"niedrig",IF(P6*Q6&lt;=9,"mittel",IF(P6*Q6&lt;=16,"hoch","kritisch"))))</f>
        <v/>
      </c>
    </row>
    <row r="7" customFormat="false" ht="30" hidden="false" customHeight="true" outlineLevel="0" collapsed="false">
      <c r="A7" s="18" t="s">
        <v>146</v>
      </c>
      <c r="B7" s="14" t="s">
        <v>147</v>
      </c>
      <c r="C7" s="14" t="s">
        <v>148</v>
      </c>
      <c r="D7" s="14" t="s">
        <v>149</v>
      </c>
      <c r="E7" s="14" t="s">
        <v>145</v>
      </c>
      <c r="F7" s="14"/>
      <c r="G7" s="14"/>
      <c r="H7" s="14"/>
      <c r="I7" s="3" t="str">
        <f aca="false">IF(OR(G7="",H7=""),"",G7*H7)</f>
        <v/>
      </c>
      <c r="J7" s="3" t="str">
        <f aca="false">IF(I7="","",IF(I7&lt;=4,"niedrig",IF(I7&lt;=9,"mittel",IF(I7&lt;=16,"hoch","kritisch"))))</f>
        <v/>
      </c>
      <c r="K7" s="14"/>
      <c r="L7" s="14"/>
      <c r="M7" s="14"/>
      <c r="N7" s="14"/>
      <c r="O7" s="14"/>
      <c r="P7" s="14"/>
      <c r="Q7" s="14"/>
      <c r="R7" s="3" t="str">
        <f aca="false">IF(OR(P7="",Q7=""),"",P7*Q7&amp;" / "&amp;IF(P7*Q7&lt;=4,"niedrig",IF(P7*Q7&lt;=9,"mittel",IF(P7*Q7&lt;=16,"hoch","kritisch"))))</f>
        <v/>
      </c>
    </row>
    <row r="8" customFormat="false" ht="30" hidden="false" customHeight="true" outlineLevel="0" collapsed="false">
      <c r="A8" s="18" t="s">
        <v>150</v>
      </c>
      <c r="B8" s="14" t="s">
        <v>151</v>
      </c>
      <c r="C8" s="14" t="s">
        <v>152</v>
      </c>
      <c r="D8" s="14" t="s">
        <v>153</v>
      </c>
      <c r="E8" s="14" t="s">
        <v>154</v>
      </c>
      <c r="F8" s="14"/>
      <c r="G8" s="14"/>
      <c r="H8" s="14"/>
      <c r="I8" s="3" t="str">
        <f aca="false">IF(OR(G8="",H8=""),"",G8*H8)</f>
        <v/>
      </c>
      <c r="J8" s="3" t="str">
        <f aca="false">IF(I8="","",IF(I8&lt;=4,"niedrig",IF(I8&lt;=9,"mittel",IF(I8&lt;=16,"hoch","kritisch"))))</f>
        <v/>
      </c>
      <c r="K8" s="14"/>
      <c r="L8" s="14"/>
      <c r="M8" s="14"/>
      <c r="N8" s="14"/>
      <c r="O8" s="14"/>
      <c r="P8" s="14"/>
      <c r="Q8" s="14"/>
      <c r="R8" s="3" t="str">
        <f aca="false">IF(OR(P8="",Q8=""),"",P8*Q8&amp;" / "&amp;IF(P8*Q8&lt;=4,"niedrig",IF(P8*Q8&lt;=9,"mittel",IF(P8*Q8&lt;=16,"hoch","kritisch"))))</f>
        <v/>
      </c>
    </row>
    <row r="9" customFormat="false" ht="30" hidden="false" customHeight="true" outlineLevel="0" collapsed="false">
      <c r="A9" s="18" t="s">
        <v>155</v>
      </c>
      <c r="B9" s="14" t="s">
        <v>156</v>
      </c>
      <c r="C9" s="14" t="s">
        <v>157</v>
      </c>
      <c r="D9" s="14" t="s">
        <v>158</v>
      </c>
      <c r="E9" s="14" t="s">
        <v>159</v>
      </c>
      <c r="F9" s="14"/>
      <c r="G9" s="14"/>
      <c r="H9" s="14"/>
      <c r="I9" s="3" t="str">
        <f aca="false">IF(OR(G9="",H9=""),"",G9*H9)</f>
        <v/>
      </c>
      <c r="J9" s="3" t="str">
        <f aca="false">IF(I9="","",IF(I9&lt;=4,"niedrig",IF(I9&lt;=9,"mittel",IF(I9&lt;=16,"hoch","kritisch"))))</f>
        <v/>
      </c>
      <c r="K9" s="14"/>
      <c r="L9" s="14"/>
      <c r="M9" s="14"/>
      <c r="N9" s="14"/>
      <c r="O9" s="14"/>
      <c r="P9" s="14"/>
      <c r="Q9" s="14"/>
      <c r="R9" s="3" t="str">
        <f aca="false">IF(OR(P9="",Q9=""),"",P9*Q9&amp;" / "&amp;IF(P9*Q9&lt;=4,"niedrig",IF(P9*Q9&lt;=9,"mittel",IF(P9*Q9&lt;=16,"hoch","kritisch"))))</f>
        <v/>
      </c>
    </row>
    <row r="10" customFormat="false" ht="30" hidden="false" customHeight="true" outlineLevel="0" collapsed="false">
      <c r="A10" s="18" t="s">
        <v>160</v>
      </c>
      <c r="B10" s="14" t="s">
        <v>161</v>
      </c>
      <c r="C10" s="14" t="s">
        <v>162</v>
      </c>
      <c r="D10" s="14" t="s">
        <v>163</v>
      </c>
      <c r="E10" s="14" t="s">
        <v>164</v>
      </c>
      <c r="F10" s="14"/>
      <c r="G10" s="14"/>
      <c r="H10" s="14"/>
      <c r="I10" s="3" t="str">
        <f aca="false">IF(OR(G10="",H10=""),"",G10*H10)</f>
        <v/>
      </c>
      <c r="J10" s="3" t="str">
        <f aca="false">IF(I10="","",IF(I10&lt;=4,"niedrig",IF(I10&lt;=9,"mittel",IF(I10&lt;=16,"hoch","kritisch"))))</f>
        <v/>
      </c>
      <c r="K10" s="14"/>
      <c r="L10" s="14"/>
      <c r="M10" s="14"/>
      <c r="N10" s="14"/>
      <c r="O10" s="14"/>
      <c r="P10" s="14"/>
      <c r="Q10" s="14"/>
      <c r="R10" s="3" t="str">
        <f aca="false">IF(OR(P10="",Q10=""),"",P10*Q10&amp;" / "&amp;IF(P10*Q10&lt;=4,"niedrig",IF(P10*Q10&lt;=9,"mittel",IF(P10*Q10&lt;=16,"hoch","kritisch"))))</f>
        <v/>
      </c>
    </row>
    <row r="11" customFormat="false" ht="30" hidden="false" customHeight="true" outlineLevel="0" collapsed="false">
      <c r="A11" s="18" t="s">
        <v>165</v>
      </c>
      <c r="B11" s="14" t="s">
        <v>166</v>
      </c>
      <c r="C11" s="14" t="s">
        <v>167</v>
      </c>
      <c r="D11" s="14" t="s">
        <v>168</v>
      </c>
      <c r="E11" s="14" t="s">
        <v>169</v>
      </c>
      <c r="F11" s="14"/>
      <c r="G11" s="14"/>
      <c r="H11" s="14"/>
      <c r="I11" s="3" t="str">
        <f aca="false">IF(OR(G11="",H11=""),"",G11*H11)</f>
        <v/>
      </c>
      <c r="J11" s="3" t="str">
        <f aca="false">IF(I11="","",IF(I11&lt;=4,"niedrig",IF(I11&lt;=9,"mittel",IF(I11&lt;=16,"hoch","kritisch"))))</f>
        <v/>
      </c>
      <c r="K11" s="14"/>
      <c r="L11" s="14"/>
      <c r="M11" s="14"/>
      <c r="N11" s="14"/>
      <c r="O11" s="14"/>
      <c r="P11" s="14"/>
      <c r="Q11" s="14"/>
      <c r="R11" s="3" t="str">
        <f aca="false">IF(OR(P11="",Q11=""),"",P11*Q11&amp;" / "&amp;IF(P11*Q11&lt;=4,"niedrig",IF(P11*Q11&lt;=9,"mittel",IF(P11*Q11&lt;=16,"hoch","kritisch"))))</f>
        <v/>
      </c>
    </row>
    <row r="12" customFormat="false" ht="30" hidden="false" customHeight="true" outlineLevel="0" collapsed="false">
      <c r="A12" s="18" t="s">
        <v>170</v>
      </c>
      <c r="B12" s="14" t="s">
        <v>171</v>
      </c>
      <c r="C12" s="14" t="s">
        <v>172</v>
      </c>
      <c r="D12" s="14" t="s">
        <v>173</v>
      </c>
      <c r="E12" s="14" t="s">
        <v>169</v>
      </c>
      <c r="F12" s="14"/>
      <c r="G12" s="14"/>
      <c r="H12" s="14"/>
      <c r="I12" s="3" t="str">
        <f aca="false">IF(OR(G12="",H12=""),"",G12*H12)</f>
        <v/>
      </c>
      <c r="J12" s="3" t="str">
        <f aca="false">IF(I12="","",IF(I12&lt;=4,"niedrig",IF(I12&lt;=9,"mittel",IF(I12&lt;=16,"hoch","kritisch"))))</f>
        <v/>
      </c>
      <c r="K12" s="14"/>
      <c r="L12" s="14"/>
      <c r="M12" s="14"/>
      <c r="N12" s="14"/>
      <c r="O12" s="14"/>
      <c r="P12" s="14"/>
      <c r="Q12" s="14"/>
      <c r="R12" s="3" t="str">
        <f aca="false">IF(OR(P12="",Q12=""),"",P12*Q12&amp;" / "&amp;IF(P12*Q12&lt;=4,"niedrig",IF(P12*Q12&lt;=9,"mittel",IF(P12*Q12&lt;=16,"hoch","kritisch"))))</f>
        <v/>
      </c>
    </row>
    <row r="13" customFormat="false" ht="30" hidden="false" customHeight="true" outlineLevel="0" collapsed="false">
      <c r="A13" s="18" t="s">
        <v>174</v>
      </c>
      <c r="B13" s="14" t="s">
        <v>175</v>
      </c>
      <c r="C13" s="14" t="s">
        <v>176</v>
      </c>
      <c r="D13" s="14" t="s">
        <v>177</v>
      </c>
      <c r="E13" s="14" t="s">
        <v>178</v>
      </c>
      <c r="F13" s="14"/>
      <c r="G13" s="14"/>
      <c r="H13" s="14"/>
      <c r="I13" s="3" t="str">
        <f aca="false">IF(OR(G13="",H13=""),"",G13*H13)</f>
        <v/>
      </c>
      <c r="J13" s="3" t="str">
        <f aca="false">IF(I13="","",IF(I13&lt;=4,"niedrig",IF(I13&lt;=9,"mittel",IF(I13&lt;=16,"hoch","kritisch"))))</f>
        <v/>
      </c>
      <c r="K13" s="14"/>
      <c r="L13" s="14"/>
      <c r="M13" s="14"/>
      <c r="N13" s="14"/>
      <c r="O13" s="14"/>
      <c r="P13" s="14"/>
      <c r="Q13" s="14"/>
      <c r="R13" s="3" t="str">
        <f aca="false">IF(OR(P13="",Q13=""),"",P13*Q13&amp;" / "&amp;IF(P13*Q13&lt;=4,"niedrig",IF(P13*Q13&lt;=9,"mittel",IF(P13*Q13&lt;=16,"hoch","kritisch"))))</f>
        <v/>
      </c>
    </row>
    <row r="14" customFormat="false" ht="30" hidden="false" customHeight="true" outlineLevel="0" collapsed="false">
      <c r="A14" s="18" t="s">
        <v>179</v>
      </c>
      <c r="B14" s="14" t="s">
        <v>180</v>
      </c>
      <c r="C14" s="14" t="s">
        <v>181</v>
      </c>
      <c r="D14" s="14" t="s">
        <v>182</v>
      </c>
      <c r="E14" s="14" t="s">
        <v>183</v>
      </c>
      <c r="F14" s="14"/>
      <c r="G14" s="14"/>
      <c r="H14" s="14"/>
      <c r="I14" s="3" t="str">
        <f aca="false">IF(OR(G14="",H14=""),"",G14*H14)</f>
        <v/>
      </c>
      <c r="J14" s="3" t="str">
        <f aca="false">IF(I14="","",IF(I14&lt;=4,"niedrig",IF(I14&lt;=9,"mittel",IF(I14&lt;=16,"hoch","kritisch"))))</f>
        <v/>
      </c>
      <c r="K14" s="14"/>
      <c r="L14" s="14"/>
      <c r="M14" s="14"/>
      <c r="N14" s="14"/>
      <c r="O14" s="14"/>
      <c r="P14" s="14"/>
      <c r="Q14" s="14"/>
      <c r="R14" s="3" t="str">
        <f aca="false">IF(OR(P14="",Q14=""),"",P14*Q14&amp;" / "&amp;IF(P14*Q14&lt;=4,"niedrig",IF(P14*Q14&lt;=9,"mittel",IF(P14*Q14&lt;=16,"hoch","kritisch"))))</f>
        <v/>
      </c>
    </row>
    <row r="15" customFormat="false" ht="30" hidden="false" customHeight="true" outlineLevel="0" collapsed="false">
      <c r="A15" s="18" t="s">
        <v>184</v>
      </c>
      <c r="B15" s="14" t="s">
        <v>185</v>
      </c>
      <c r="C15" s="14" t="s">
        <v>186</v>
      </c>
      <c r="D15" s="14" t="s">
        <v>187</v>
      </c>
      <c r="E15" s="14" t="s">
        <v>188</v>
      </c>
      <c r="F15" s="14"/>
      <c r="G15" s="14"/>
      <c r="H15" s="14"/>
      <c r="I15" s="3" t="str">
        <f aca="false">IF(OR(G15="",H15=""),"",G15*H15)</f>
        <v/>
      </c>
      <c r="J15" s="3" t="str">
        <f aca="false">IF(I15="","",IF(I15&lt;=4,"niedrig",IF(I15&lt;=9,"mittel",IF(I15&lt;=16,"hoch","kritisch"))))</f>
        <v/>
      </c>
      <c r="K15" s="14"/>
      <c r="L15" s="14"/>
      <c r="M15" s="14"/>
      <c r="N15" s="14"/>
      <c r="O15" s="14"/>
      <c r="P15" s="14"/>
      <c r="Q15" s="14"/>
      <c r="R15" s="3" t="str">
        <f aca="false">IF(OR(P15="",Q15=""),"",P15*Q15&amp;" / "&amp;IF(P15*Q15&lt;=4,"niedrig",IF(P15*Q15&lt;=9,"mittel",IF(P15*Q15&lt;=16,"hoch","kritisch"))))</f>
        <v/>
      </c>
    </row>
    <row r="16" customFormat="false" ht="30" hidden="false" customHeight="true" outlineLevel="0" collapsed="false">
      <c r="A16" s="18" t="s">
        <v>189</v>
      </c>
      <c r="B16" s="14"/>
      <c r="C16" s="14"/>
      <c r="D16" s="14"/>
      <c r="E16" s="14"/>
      <c r="F16" s="14"/>
      <c r="G16" s="14"/>
      <c r="H16" s="14"/>
      <c r="I16" s="3" t="str">
        <f aca="false">IF(OR(G16="",H16=""),"",G16*H16)</f>
        <v/>
      </c>
      <c r="J16" s="3" t="str">
        <f aca="false">IF(I16="","",IF(I16&lt;=4,"niedrig",IF(I16&lt;=9,"mittel",IF(I16&lt;=16,"hoch","kritisch"))))</f>
        <v/>
      </c>
      <c r="K16" s="14"/>
      <c r="L16" s="14"/>
      <c r="M16" s="14"/>
      <c r="N16" s="14"/>
      <c r="O16" s="14"/>
      <c r="P16" s="14"/>
      <c r="Q16" s="14"/>
      <c r="R16" s="3" t="str">
        <f aca="false">IF(OR(P16="",Q16=""),"",P16*Q16&amp;" / "&amp;IF(P16*Q16&lt;=4,"niedrig",IF(P16*Q16&lt;=9,"mittel",IF(P16*Q16&lt;=16,"hoch","kritisch"))))</f>
        <v/>
      </c>
    </row>
    <row r="17" customFormat="false" ht="30" hidden="false" customHeight="true" outlineLevel="0" collapsed="false">
      <c r="A17" s="18" t="s">
        <v>190</v>
      </c>
      <c r="B17" s="14"/>
      <c r="C17" s="14"/>
      <c r="D17" s="14"/>
      <c r="E17" s="14"/>
      <c r="F17" s="14"/>
      <c r="G17" s="14"/>
      <c r="H17" s="14"/>
      <c r="I17" s="3" t="str">
        <f aca="false">IF(OR(G17="",H17=""),"",G17*H17)</f>
        <v/>
      </c>
      <c r="J17" s="3" t="str">
        <f aca="false">IF(I17="","",IF(I17&lt;=4,"niedrig",IF(I17&lt;=9,"mittel",IF(I17&lt;=16,"hoch","kritisch"))))</f>
        <v/>
      </c>
      <c r="K17" s="14"/>
      <c r="L17" s="14"/>
      <c r="M17" s="14"/>
      <c r="N17" s="14"/>
      <c r="O17" s="14"/>
      <c r="P17" s="14"/>
      <c r="Q17" s="14"/>
      <c r="R17" s="3" t="str">
        <f aca="false">IF(OR(P17="",Q17=""),"",P17*Q17&amp;" / "&amp;IF(P17*Q17&lt;=4,"niedrig",IF(P17*Q17&lt;=9,"mittel",IF(P17*Q17&lt;=16,"hoch","kritisch"))))</f>
        <v/>
      </c>
    </row>
    <row r="18" customFormat="false" ht="30" hidden="false" customHeight="true" outlineLevel="0" collapsed="false">
      <c r="A18" s="18" t="s">
        <v>191</v>
      </c>
      <c r="B18" s="14"/>
      <c r="C18" s="14"/>
      <c r="D18" s="14"/>
      <c r="E18" s="14"/>
      <c r="F18" s="14"/>
      <c r="G18" s="14"/>
      <c r="H18" s="14"/>
      <c r="I18" s="3" t="str">
        <f aca="false">IF(OR(G18="",H18=""),"",G18*H18)</f>
        <v/>
      </c>
      <c r="J18" s="3" t="str">
        <f aca="false">IF(I18="","",IF(I18&lt;=4,"niedrig",IF(I18&lt;=9,"mittel",IF(I18&lt;=16,"hoch","kritisch"))))</f>
        <v/>
      </c>
      <c r="K18" s="14"/>
      <c r="L18" s="14"/>
      <c r="M18" s="14"/>
      <c r="N18" s="14"/>
      <c r="O18" s="14"/>
      <c r="P18" s="14"/>
      <c r="Q18" s="14"/>
      <c r="R18" s="3" t="str">
        <f aca="false">IF(OR(P18="",Q18=""),"",P18*Q18&amp;" / "&amp;IF(P18*Q18&lt;=4,"niedrig",IF(P18*Q18&lt;=9,"mittel",IF(P18*Q18&lt;=16,"hoch","kritisch"))))</f>
        <v/>
      </c>
    </row>
    <row r="19" customFormat="false" ht="30" hidden="false" customHeight="true" outlineLevel="0" collapsed="false">
      <c r="A19" s="18" t="s">
        <v>192</v>
      </c>
      <c r="B19" s="14"/>
      <c r="C19" s="14"/>
      <c r="D19" s="14"/>
      <c r="E19" s="14"/>
      <c r="F19" s="14"/>
      <c r="G19" s="14"/>
      <c r="H19" s="14"/>
      <c r="I19" s="3" t="str">
        <f aca="false">IF(OR(G19="",H19=""),"",G19*H19)</f>
        <v/>
      </c>
      <c r="J19" s="3" t="str">
        <f aca="false">IF(I19="","",IF(I19&lt;=4,"niedrig",IF(I19&lt;=9,"mittel",IF(I19&lt;=16,"hoch","kritisch"))))</f>
        <v/>
      </c>
      <c r="K19" s="14"/>
      <c r="L19" s="14"/>
      <c r="M19" s="14"/>
      <c r="N19" s="14"/>
      <c r="O19" s="14"/>
      <c r="P19" s="14"/>
      <c r="Q19" s="14"/>
      <c r="R19" s="3" t="str">
        <f aca="false">IF(OR(P19="",Q19=""),"",P19*Q19&amp;" / "&amp;IF(P19*Q19&lt;=4,"niedrig",IF(P19*Q19&lt;=9,"mittel",IF(P19*Q19&lt;=16,"hoch","kritisch"))))</f>
        <v/>
      </c>
    </row>
    <row r="20" customFormat="false" ht="30" hidden="false" customHeight="true" outlineLevel="0" collapsed="false">
      <c r="A20" s="18" t="s">
        <v>193</v>
      </c>
      <c r="B20" s="14"/>
      <c r="C20" s="14"/>
      <c r="D20" s="14"/>
      <c r="E20" s="14"/>
      <c r="F20" s="14"/>
      <c r="G20" s="14"/>
      <c r="H20" s="14"/>
      <c r="I20" s="3" t="str">
        <f aca="false">IF(OR(G20="",H20=""),"",G20*H20)</f>
        <v/>
      </c>
      <c r="J20" s="3" t="str">
        <f aca="false">IF(I20="","",IF(I20&lt;=4,"niedrig",IF(I20&lt;=9,"mittel",IF(I20&lt;=16,"hoch","kritisch"))))</f>
        <v/>
      </c>
      <c r="K20" s="14"/>
      <c r="L20" s="14"/>
      <c r="M20" s="14"/>
      <c r="N20" s="14"/>
      <c r="O20" s="14"/>
      <c r="P20" s="14"/>
      <c r="Q20" s="14"/>
      <c r="R20" s="3" t="str">
        <f aca="false">IF(OR(P20="",Q20=""),"",P20*Q20&amp;" / "&amp;IF(P20*Q20&lt;=4,"niedrig",IF(P20*Q20&lt;=9,"mittel",IF(P20*Q20&lt;=16,"hoch","kritisch"))))</f>
        <v/>
      </c>
    </row>
    <row r="21" customFormat="false" ht="30" hidden="false" customHeight="true" outlineLevel="0" collapsed="false">
      <c r="A21" s="18" t="s">
        <v>194</v>
      </c>
      <c r="B21" s="14"/>
      <c r="C21" s="14"/>
      <c r="D21" s="14"/>
      <c r="E21" s="14"/>
      <c r="F21" s="14"/>
      <c r="G21" s="14"/>
      <c r="H21" s="14"/>
      <c r="I21" s="3" t="str">
        <f aca="false">IF(OR(G21="",H21=""),"",G21*H21)</f>
        <v/>
      </c>
      <c r="J21" s="3" t="str">
        <f aca="false">IF(I21="","",IF(I21&lt;=4,"niedrig",IF(I21&lt;=9,"mittel",IF(I21&lt;=16,"hoch","kritisch"))))</f>
        <v/>
      </c>
      <c r="K21" s="14"/>
      <c r="L21" s="14"/>
      <c r="M21" s="14"/>
      <c r="N21" s="14"/>
      <c r="O21" s="14"/>
      <c r="P21" s="14"/>
      <c r="Q21" s="14"/>
      <c r="R21" s="3" t="str">
        <f aca="false">IF(OR(P21="",Q21=""),"",P21*Q21&amp;" / "&amp;IF(P21*Q21&lt;=4,"niedrig",IF(P21*Q21&lt;=9,"mittel",IF(P21*Q21&lt;=16,"hoch","kritisch"))))</f>
        <v/>
      </c>
    </row>
    <row r="22" customFormat="false" ht="30" hidden="false" customHeight="true" outlineLevel="0" collapsed="false">
      <c r="A22" s="18" t="s">
        <v>195</v>
      </c>
      <c r="B22" s="14"/>
      <c r="C22" s="14"/>
      <c r="D22" s="14"/>
      <c r="E22" s="14"/>
      <c r="F22" s="14"/>
      <c r="G22" s="14"/>
      <c r="H22" s="14"/>
      <c r="I22" s="3" t="str">
        <f aca="false">IF(OR(G22="",H22=""),"",G22*H22)</f>
        <v/>
      </c>
      <c r="J22" s="3" t="str">
        <f aca="false">IF(I22="","",IF(I22&lt;=4,"niedrig",IF(I22&lt;=9,"mittel",IF(I22&lt;=16,"hoch","kritisch"))))</f>
        <v/>
      </c>
      <c r="K22" s="14"/>
      <c r="L22" s="14"/>
      <c r="M22" s="14"/>
      <c r="N22" s="14"/>
      <c r="O22" s="14"/>
      <c r="P22" s="14"/>
      <c r="Q22" s="14"/>
      <c r="R22" s="3" t="str">
        <f aca="false">IF(OR(P22="",Q22=""),"",P22*Q22&amp;" / "&amp;IF(P22*Q22&lt;=4,"niedrig",IF(P22*Q22&lt;=9,"mittel",IF(P22*Q22&lt;=16,"hoch","kritisch"))))</f>
        <v/>
      </c>
    </row>
    <row r="23" customFormat="false" ht="30" hidden="false" customHeight="true" outlineLevel="0" collapsed="false">
      <c r="A23" s="18" t="s">
        <v>196</v>
      </c>
      <c r="B23" s="14"/>
      <c r="C23" s="14"/>
      <c r="D23" s="14"/>
      <c r="E23" s="14"/>
      <c r="F23" s="14"/>
      <c r="G23" s="14"/>
      <c r="H23" s="14"/>
      <c r="I23" s="3" t="str">
        <f aca="false">IF(OR(G23="",H23=""),"",G23*H23)</f>
        <v/>
      </c>
      <c r="J23" s="3" t="str">
        <f aca="false">IF(I23="","",IF(I23&lt;=4,"niedrig",IF(I23&lt;=9,"mittel",IF(I23&lt;=16,"hoch","kritisch"))))</f>
        <v/>
      </c>
      <c r="K23" s="14"/>
      <c r="L23" s="14"/>
      <c r="M23" s="14"/>
      <c r="N23" s="14"/>
      <c r="O23" s="14"/>
      <c r="P23" s="14"/>
      <c r="Q23" s="14"/>
      <c r="R23" s="3" t="str">
        <f aca="false">IF(OR(P23="",Q23=""),"",P23*Q23&amp;" / "&amp;IF(P23*Q23&lt;=4,"niedrig",IF(P23*Q23&lt;=9,"mittel",IF(P23*Q23&lt;=16,"hoch","kritisch"))))</f>
        <v/>
      </c>
    </row>
    <row r="24" customFormat="false" ht="30" hidden="false" customHeight="true" outlineLevel="0" collapsed="false">
      <c r="A24" s="18" t="s">
        <v>197</v>
      </c>
      <c r="B24" s="14"/>
      <c r="C24" s="14"/>
      <c r="D24" s="14"/>
      <c r="E24" s="14"/>
      <c r="F24" s="14"/>
      <c r="G24" s="14"/>
      <c r="H24" s="14"/>
      <c r="I24" s="3" t="str">
        <f aca="false">IF(OR(G24="",H24=""),"",G24*H24)</f>
        <v/>
      </c>
      <c r="J24" s="3" t="str">
        <f aca="false">IF(I24="","",IF(I24&lt;=4,"niedrig",IF(I24&lt;=9,"mittel",IF(I24&lt;=16,"hoch","kritisch"))))</f>
        <v/>
      </c>
      <c r="K24" s="14"/>
      <c r="L24" s="14"/>
      <c r="M24" s="14"/>
      <c r="N24" s="14"/>
      <c r="O24" s="14"/>
      <c r="P24" s="14"/>
      <c r="Q24" s="14"/>
      <c r="R24" s="3" t="str">
        <f aca="false">IF(OR(P24="",Q24=""),"",P24*Q24&amp;" / "&amp;IF(P24*Q24&lt;=4,"niedrig",IF(P24*Q24&lt;=9,"mittel",IF(P24*Q24&lt;=16,"hoch","kritisch"))))</f>
        <v/>
      </c>
    </row>
    <row r="25" customFormat="false" ht="30" hidden="false" customHeight="true" outlineLevel="0" collapsed="false">
      <c r="A25" s="18" t="s">
        <v>198</v>
      </c>
      <c r="B25" s="14"/>
      <c r="C25" s="14"/>
      <c r="D25" s="14"/>
      <c r="E25" s="14"/>
      <c r="F25" s="14"/>
      <c r="G25" s="14"/>
      <c r="H25" s="14"/>
      <c r="I25" s="3" t="str">
        <f aca="false">IF(OR(G25="",H25=""),"",G25*H25)</f>
        <v/>
      </c>
      <c r="J25" s="3" t="str">
        <f aca="false">IF(I25="","",IF(I25&lt;=4,"niedrig",IF(I25&lt;=9,"mittel",IF(I25&lt;=16,"hoch","kritisch"))))</f>
        <v/>
      </c>
      <c r="K25" s="14"/>
      <c r="L25" s="14"/>
      <c r="M25" s="14"/>
      <c r="N25" s="14"/>
      <c r="O25" s="14"/>
      <c r="P25" s="14"/>
      <c r="Q25" s="14"/>
      <c r="R25" s="3" t="str">
        <f aca="false">IF(OR(P25="",Q25=""),"",P25*Q25&amp;" / "&amp;IF(P25*Q25&lt;=4,"niedrig",IF(P25*Q25&lt;=9,"mittel",IF(P25*Q25&lt;=16,"hoch","kritisch"))))</f>
        <v/>
      </c>
    </row>
    <row r="26" customFormat="false" ht="30" hidden="false" customHeight="true" outlineLevel="0" collapsed="false">
      <c r="A26" s="18" t="s">
        <v>199</v>
      </c>
      <c r="B26" s="14"/>
      <c r="C26" s="14"/>
      <c r="D26" s="14"/>
      <c r="E26" s="14"/>
      <c r="F26" s="14"/>
      <c r="G26" s="14"/>
      <c r="H26" s="14"/>
      <c r="I26" s="3" t="str">
        <f aca="false">IF(OR(G26="",H26=""),"",G26*H26)</f>
        <v/>
      </c>
      <c r="J26" s="3" t="str">
        <f aca="false">IF(I26="","",IF(I26&lt;=4,"niedrig",IF(I26&lt;=9,"mittel",IF(I26&lt;=16,"hoch","kritisch"))))</f>
        <v/>
      </c>
      <c r="K26" s="14"/>
      <c r="L26" s="14"/>
      <c r="M26" s="14"/>
      <c r="N26" s="14"/>
      <c r="O26" s="14"/>
      <c r="P26" s="14"/>
      <c r="Q26" s="14"/>
      <c r="R26" s="3" t="str">
        <f aca="false">IF(OR(P26="",Q26=""),"",P26*Q26&amp;" / "&amp;IF(P26*Q26&lt;=4,"niedrig",IF(P26*Q26&lt;=9,"mittel",IF(P26*Q26&lt;=16,"hoch","kritisch"))))</f>
        <v/>
      </c>
    </row>
    <row r="27" customFormat="false" ht="30" hidden="false" customHeight="true" outlineLevel="0" collapsed="false">
      <c r="A27" s="18" t="s">
        <v>200</v>
      </c>
      <c r="B27" s="14"/>
      <c r="C27" s="14"/>
      <c r="D27" s="14"/>
      <c r="E27" s="14"/>
      <c r="F27" s="14"/>
      <c r="G27" s="14"/>
      <c r="H27" s="14"/>
      <c r="I27" s="3" t="str">
        <f aca="false">IF(OR(G27="",H27=""),"",G27*H27)</f>
        <v/>
      </c>
      <c r="J27" s="3" t="str">
        <f aca="false">IF(I27="","",IF(I27&lt;=4,"niedrig",IF(I27&lt;=9,"mittel",IF(I27&lt;=16,"hoch","kritisch"))))</f>
        <v/>
      </c>
      <c r="K27" s="14"/>
      <c r="L27" s="14"/>
      <c r="M27" s="14"/>
      <c r="N27" s="14"/>
      <c r="O27" s="14"/>
      <c r="P27" s="14"/>
      <c r="Q27" s="14"/>
      <c r="R27" s="3" t="str">
        <f aca="false">IF(OR(P27="",Q27=""),"",P27*Q27&amp;" / "&amp;IF(P27*Q27&lt;=4,"niedrig",IF(P27*Q27&lt;=9,"mittel",IF(P27*Q27&lt;=16,"hoch","kritisch"))))</f>
        <v/>
      </c>
    </row>
    <row r="28" customFormat="false" ht="30" hidden="false" customHeight="true" outlineLevel="0" collapsed="false">
      <c r="A28" s="18" t="s">
        <v>201</v>
      </c>
      <c r="B28" s="14"/>
      <c r="C28" s="14"/>
      <c r="D28" s="14"/>
      <c r="E28" s="14"/>
      <c r="F28" s="14"/>
      <c r="G28" s="14"/>
      <c r="H28" s="14"/>
      <c r="I28" s="3" t="str">
        <f aca="false">IF(OR(G28="",H28=""),"",G28*H28)</f>
        <v/>
      </c>
      <c r="J28" s="3" t="str">
        <f aca="false">IF(I28="","",IF(I28&lt;=4,"niedrig",IF(I28&lt;=9,"mittel",IF(I28&lt;=16,"hoch","kritisch"))))</f>
        <v/>
      </c>
      <c r="K28" s="14"/>
      <c r="L28" s="14"/>
      <c r="M28" s="14"/>
      <c r="N28" s="14"/>
      <c r="O28" s="14"/>
      <c r="P28" s="14"/>
      <c r="Q28" s="14"/>
      <c r="R28" s="3" t="str">
        <f aca="false">IF(OR(P28="",Q28=""),"",P28*Q28&amp;" / "&amp;IF(P28*Q28&lt;=4,"niedrig",IF(P28*Q28&lt;=9,"mittel",IF(P28*Q28&lt;=16,"hoch","kritisch"))))</f>
        <v/>
      </c>
    </row>
    <row r="29" customFormat="false" ht="30" hidden="false" customHeight="true" outlineLevel="0" collapsed="false">
      <c r="A29" s="18" t="s">
        <v>202</v>
      </c>
      <c r="B29" s="14"/>
      <c r="C29" s="14"/>
      <c r="D29" s="14"/>
      <c r="E29" s="14"/>
      <c r="F29" s="14"/>
      <c r="G29" s="14"/>
      <c r="H29" s="14"/>
      <c r="I29" s="3" t="str">
        <f aca="false">IF(OR(G29="",H29=""),"",G29*H29)</f>
        <v/>
      </c>
      <c r="J29" s="3" t="str">
        <f aca="false">IF(I29="","",IF(I29&lt;=4,"niedrig",IF(I29&lt;=9,"mittel",IF(I29&lt;=16,"hoch","kritisch"))))</f>
        <v/>
      </c>
      <c r="K29" s="14"/>
      <c r="L29" s="14"/>
      <c r="M29" s="14"/>
      <c r="N29" s="14"/>
      <c r="O29" s="14"/>
      <c r="P29" s="14"/>
      <c r="Q29" s="14"/>
      <c r="R29" s="3" t="str">
        <f aca="false">IF(OR(P29="",Q29=""),"",P29*Q29&amp;" / "&amp;IF(P29*Q29&lt;=4,"niedrig",IF(P29*Q29&lt;=9,"mittel",IF(P29*Q29&lt;=16,"hoch","kritisch"))))</f>
        <v/>
      </c>
    </row>
    <row r="30" customFormat="false" ht="30" hidden="false" customHeight="true" outlineLevel="0" collapsed="false">
      <c r="A30" s="18" t="s">
        <v>203</v>
      </c>
      <c r="B30" s="14"/>
      <c r="C30" s="14"/>
      <c r="D30" s="14"/>
      <c r="E30" s="14"/>
      <c r="F30" s="14"/>
      <c r="G30" s="14"/>
      <c r="H30" s="14"/>
      <c r="I30" s="3" t="str">
        <f aca="false">IF(OR(G30="",H30=""),"",G30*H30)</f>
        <v/>
      </c>
      <c r="J30" s="3" t="str">
        <f aca="false">IF(I30="","",IF(I30&lt;=4,"niedrig",IF(I30&lt;=9,"mittel",IF(I30&lt;=16,"hoch","kritisch"))))</f>
        <v/>
      </c>
      <c r="K30" s="14"/>
      <c r="L30" s="14"/>
      <c r="M30" s="14"/>
      <c r="N30" s="14"/>
      <c r="O30" s="14"/>
      <c r="P30" s="14"/>
      <c r="Q30" s="14"/>
      <c r="R30" s="3" t="str">
        <f aca="false">IF(OR(P30="",Q30=""),"",P30*Q30&amp;" / "&amp;IF(P30*Q30&lt;=4,"niedrig",IF(P30*Q30&lt;=9,"mittel",IF(P30*Q30&lt;=16,"hoch","kritisch"))))</f>
        <v/>
      </c>
    </row>
    <row r="31" customFormat="false" ht="30" hidden="false" customHeight="true" outlineLevel="0" collapsed="false">
      <c r="A31" s="18" t="s">
        <v>204</v>
      </c>
      <c r="B31" s="14"/>
      <c r="C31" s="14"/>
      <c r="D31" s="14"/>
      <c r="E31" s="14"/>
      <c r="F31" s="14"/>
      <c r="G31" s="14"/>
      <c r="H31" s="14"/>
      <c r="I31" s="3" t="str">
        <f aca="false">IF(OR(G31="",H31=""),"",G31*H31)</f>
        <v/>
      </c>
      <c r="J31" s="3" t="str">
        <f aca="false">IF(I31="","",IF(I31&lt;=4,"niedrig",IF(I31&lt;=9,"mittel",IF(I31&lt;=16,"hoch","kritisch"))))</f>
        <v/>
      </c>
      <c r="K31" s="14"/>
      <c r="L31" s="14"/>
      <c r="M31" s="14"/>
      <c r="N31" s="14"/>
      <c r="O31" s="14"/>
      <c r="P31" s="14"/>
      <c r="Q31" s="14"/>
      <c r="R31" s="3" t="str">
        <f aca="false">IF(OR(P31="",Q31=""),"",P31*Q31&amp;" / "&amp;IF(P31*Q31&lt;=4,"niedrig",IF(P31*Q31&lt;=9,"mittel",IF(P31*Q31&lt;=16,"hoch","kritisch"))))</f>
        <v/>
      </c>
    </row>
    <row r="32" customFormat="false" ht="30" hidden="false" customHeight="true" outlineLevel="0" collapsed="false">
      <c r="A32" s="18" t="s">
        <v>205</v>
      </c>
      <c r="B32" s="14"/>
      <c r="C32" s="14"/>
      <c r="D32" s="14"/>
      <c r="E32" s="14"/>
      <c r="F32" s="14"/>
      <c r="G32" s="14"/>
      <c r="H32" s="14"/>
      <c r="I32" s="3" t="str">
        <f aca="false">IF(OR(G32="",H32=""),"",G32*H32)</f>
        <v/>
      </c>
      <c r="J32" s="3" t="str">
        <f aca="false">IF(I32="","",IF(I32&lt;=4,"niedrig",IF(I32&lt;=9,"mittel",IF(I32&lt;=16,"hoch","kritisch"))))</f>
        <v/>
      </c>
      <c r="K32" s="14"/>
      <c r="L32" s="14"/>
      <c r="M32" s="14"/>
      <c r="N32" s="14"/>
      <c r="O32" s="14"/>
      <c r="P32" s="14"/>
      <c r="Q32" s="14"/>
      <c r="R32" s="3" t="str">
        <f aca="false">IF(OR(P32="",Q32=""),"",P32*Q32&amp;" / "&amp;IF(P32*Q32&lt;=4,"niedrig",IF(P32*Q32&lt;=9,"mittel",IF(P32*Q32&lt;=16,"hoch","kritisch"))))</f>
        <v/>
      </c>
    </row>
    <row r="33" customFormat="false" ht="30" hidden="false" customHeight="true" outlineLevel="0" collapsed="false">
      <c r="A33" s="18" t="s">
        <v>206</v>
      </c>
      <c r="B33" s="14"/>
      <c r="C33" s="14"/>
      <c r="D33" s="14"/>
      <c r="E33" s="14"/>
      <c r="F33" s="14"/>
      <c r="G33" s="14"/>
      <c r="H33" s="14"/>
      <c r="I33" s="3" t="str">
        <f aca="false">IF(OR(G33="",H33=""),"",G33*H33)</f>
        <v/>
      </c>
      <c r="J33" s="3" t="str">
        <f aca="false">IF(I33="","",IF(I33&lt;=4,"niedrig",IF(I33&lt;=9,"mittel",IF(I33&lt;=16,"hoch","kritisch"))))</f>
        <v/>
      </c>
      <c r="K33" s="14"/>
      <c r="L33" s="14"/>
      <c r="M33" s="14"/>
      <c r="N33" s="14"/>
      <c r="O33" s="14"/>
      <c r="P33" s="14"/>
      <c r="Q33" s="14"/>
      <c r="R33" s="3" t="str">
        <f aca="false">IF(OR(P33="",Q33=""),"",P33*Q33&amp;" / "&amp;IF(P33*Q33&lt;=4,"niedrig",IF(P33*Q33&lt;=9,"mittel",IF(P33*Q33&lt;=16,"hoch","kritisch"))))</f>
        <v/>
      </c>
    </row>
    <row r="34" customFormat="false" ht="30" hidden="false" customHeight="true" outlineLevel="0" collapsed="false">
      <c r="A34" s="18" t="s">
        <v>207</v>
      </c>
      <c r="B34" s="14"/>
      <c r="C34" s="14"/>
      <c r="D34" s="14"/>
      <c r="E34" s="14"/>
      <c r="F34" s="14"/>
      <c r="G34" s="14"/>
      <c r="H34" s="14"/>
      <c r="I34" s="3" t="str">
        <f aca="false">IF(OR(G34="",H34=""),"",G34*H34)</f>
        <v/>
      </c>
      <c r="J34" s="3" t="str">
        <f aca="false">IF(I34="","",IF(I34&lt;=4,"niedrig",IF(I34&lt;=9,"mittel",IF(I34&lt;=16,"hoch","kritisch"))))</f>
        <v/>
      </c>
      <c r="K34" s="14"/>
      <c r="L34" s="14"/>
      <c r="M34" s="14"/>
      <c r="N34" s="14"/>
      <c r="O34" s="14"/>
      <c r="P34" s="14"/>
      <c r="Q34" s="14"/>
      <c r="R34" s="3" t="str">
        <f aca="false">IF(OR(P34="",Q34=""),"",P34*Q34&amp;" / "&amp;IF(P34*Q34&lt;=4,"niedrig",IF(P34*Q34&lt;=9,"mittel",IF(P34*Q34&lt;=16,"hoch","kritisch"))))</f>
        <v/>
      </c>
    </row>
    <row r="35" customFormat="false" ht="30" hidden="false" customHeight="true" outlineLevel="0" collapsed="false">
      <c r="A35" s="18" t="s">
        <v>208</v>
      </c>
      <c r="B35" s="14"/>
      <c r="C35" s="14"/>
      <c r="D35" s="14"/>
      <c r="E35" s="14"/>
      <c r="F35" s="14"/>
      <c r="G35" s="14"/>
      <c r="H35" s="14"/>
      <c r="I35" s="3" t="str">
        <f aca="false">IF(OR(G35="",H35=""),"",G35*H35)</f>
        <v/>
      </c>
      <c r="J35" s="3" t="str">
        <f aca="false">IF(I35="","",IF(I35&lt;=4,"niedrig",IF(I35&lt;=9,"mittel",IF(I35&lt;=16,"hoch","kritisch"))))</f>
        <v/>
      </c>
      <c r="K35" s="14"/>
      <c r="L35" s="14"/>
      <c r="M35" s="14"/>
      <c r="N35" s="14"/>
      <c r="O35" s="14"/>
      <c r="P35" s="14"/>
      <c r="Q35" s="14"/>
      <c r="R35" s="3" t="str">
        <f aca="false">IF(OR(P35="",Q35=""),"",P35*Q35&amp;" / "&amp;IF(P35*Q35&lt;=4,"niedrig",IF(P35*Q35&lt;=9,"mittel",IF(P35*Q35&lt;=16,"hoch","kritisch"))))</f>
        <v/>
      </c>
    </row>
    <row r="36" customFormat="false" ht="30" hidden="false" customHeight="true" outlineLevel="0" collapsed="false">
      <c r="A36" s="18" t="s">
        <v>209</v>
      </c>
      <c r="B36" s="14"/>
      <c r="C36" s="14"/>
      <c r="D36" s="14"/>
      <c r="E36" s="14"/>
      <c r="F36" s="14"/>
      <c r="G36" s="14"/>
      <c r="H36" s="14"/>
      <c r="I36" s="3" t="str">
        <f aca="false">IF(OR(G36="",H36=""),"",G36*H36)</f>
        <v/>
      </c>
      <c r="J36" s="3" t="str">
        <f aca="false">IF(I36="","",IF(I36&lt;=4,"niedrig",IF(I36&lt;=9,"mittel",IF(I36&lt;=16,"hoch","kritisch"))))</f>
        <v/>
      </c>
      <c r="K36" s="14"/>
      <c r="L36" s="14"/>
      <c r="M36" s="14"/>
      <c r="N36" s="14"/>
      <c r="O36" s="14"/>
      <c r="P36" s="14"/>
      <c r="Q36" s="14"/>
      <c r="R36" s="3" t="str">
        <f aca="false">IF(OR(P36="",Q36=""),"",P36*Q36&amp;" / "&amp;IF(P36*Q36&lt;=4,"niedrig",IF(P36*Q36&lt;=9,"mittel",IF(P36*Q36&lt;=16,"hoch","kritisch"))))</f>
        <v/>
      </c>
    </row>
    <row r="37" customFormat="false" ht="30" hidden="false" customHeight="true" outlineLevel="0" collapsed="false">
      <c r="A37" s="18" t="s">
        <v>210</v>
      </c>
      <c r="B37" s="14"/>
      <c r="C37" s="14"/>
      <c r="D37" s="14"/>
      <c r="E37" s="14"/>
      <c r="F37" s="14"/>
      <c r="G37" s="14"/>
      <c r="H37" s="14"/>
      <c r="I37" s="3" t="str">
        <f aca="false">IF(OR(G37="",H37=""),"",G37*H37)</f>
        <v/>
      </c>
      <c r="J37" s="3" t="str">
        <f aca="false">IF(I37="","",IF(I37&lt;=4,"niedrig",IF(I37&lt;=9,"mittel",IF(I37&lt;=16,"hoch","kritisch"))))</f>
        <v/>
      </c>
      <c r="K37" s="14"/>
      <c r="L37" s="14"/>
      <c r="M37" s="14"/>
      <c r="N37" s="14"/>
      <c r="O37" s="14"/>
      <c r="P37" s="14"/>
      <c r="Q37" s="14"/>
      <c r="R37" s="3" t="str">
        <f aca="false">IF(OR(P37="",Q37=""),"",P37*Q37&amp;" / "&amp;IF(P37*Q37&lt;=4,"niedrig",IF(P37*Q37&lt;=9,"mittel",IF(P37*Q37&lt;=16,"hoch","kritisch"))))</f>
        <v/>
      </c>
    </row>
    <row r="38" customFormat="false" ht="30" hidden="false" customHeight="true" outlineLevel="0" collapsed="false">
      <c r="A38" s="18" t="s">
        <v>211</v>
      </c>
      <c r="B38" s="14"/>
      <c r="C38" s="14"/>
      <c r="D38" s="14"/>
      <c r="E38" s="14"/>
      <c r="F38" s="14"/>
      <c r="G38" s="14"/>
      <c r="H38" s="14"/>
      <c r="I38" s="3" t="str">
        <f aca="false">IF(OR(G38="",H38=""),"",G38*H38)</f>
        <v/>
      </c>
      <c r="J38" s="3" t="str">
        <f aca="false">IF(I38="","",IF(I38&lt;=4,"niedrig",IF(I38&lt;=9,"mittel",IF(I38&lt;=16,"hoch","kritisch"))))</f>
        <v/>
      </c>
      <c r="K38" s="14"/>
      <c r="L38" s="14"/>
      <c r="M38" s="14"/>
      <c r="N38" s="14"/>
      <c r="O38" s="14"/>
      <c r="P38" s="14"/>
      <c r="Q38" s="14"/>
      <c r="R38" s="3" t="str">
        <f aca="false">IF(OR(P38="",Q38=""),"",P38*Q38&amp;" / "&amp;IF(P38*Q38&lt;=4,"niedrig",IF(P38*Q38&lt;=9,"mittel",IF(P38*Q38&lt;=16,"hoch","kritisch"))))</f>
        <v/>
      </c>
    </row>
    <row r="39" customFormat="false" ht="30" hidden="false" customHeight="true" outlineLevel="0" collapsed="false">
      <c r="A39" s="18" t="s">
        <v>212</v>
      </c>
      <c r="B39" s="14"/>
      <c r="C39" s="14"/>
      <c r="D39" s="14"/>
      <c r="E39" s="14"/>
      <c r="F39" s="14"/>
      <c r="G39" s="14"/>
      <c r="H39" s="14"/>
      <c r="I39" s="3" t="str">
        <f aca="false">IF(OR(G39="",H39=""),"",G39*H39)</f>
        <v/>
      </c>
      <c r="J39" s="3" t="str">
        <f aca="false">IF(I39="","",IF(I39&lt;=4,"niedrig",IF(I39&lt;=9,"mittel",IF(I39&lt;=16,"hoch","kritisch"))))</f>
        <v/>
      </c>
      <c r="K39" s="14"/>
      <c r="L39" s="14"/>
      <c r="M39" s="14"/>
      <c r="N39" s="14"/>
      <c r="O39" s="14"/>
      <c r="P39" s="14"/>
      <c r="Q39" s="14"/>
      <c r="R39" s="3" t="str">
        <f aca="false">IF(OR(P39="",Q39=""),"",P39*Q39&amp;" / "&amp;IF(P39*Q39&lt;=4,"niedrig",IF(P39*Q39&lt;=9,"mittel",IF(P39*Q39&lt;=16,"hoch","kritisch"))))</f>
        <v/>
      </c>
    </row>
    <row r="40" customFormat="false" ht="30" hidden="false" customHeight="true" outlineLevel="0" collapsed="false">
      <c r="A40" s="18" t="s">
        <v>213</v>
      </c>
      <c r="B40" s="14"/>
      <c r="C40" s="14"/>
      <c r="D40" s="14"/>
      <c r="E40" s="14"/>
      <c r="F40" s="14"/>
      <c r="G40" s="14"/>
      <c r="H40" s="14"/>
      <c r="I40" s="3" t="str">
        <f aca="false">IF(OR(G40="",H40=""),"",G40*H40)</f>
        <v/>
      </c>
      <c r="J40" s="3" t="str">
        <f aca="false">IF(I40="","",IF(I40&lt;=4,"niedrig",IF(I40&lt;=9,"mittel",IF(I40&lt;=16,"hoch","kritisch"))))</f>
        <v/>
      </c>
      <c r="K40" s="14"/>
      <c r="L40" s="14"/>
      <c r="M40" s="14"/>
      <c r="N40" s="14"/>
      <c r="O40" s="14"/>
      <c r="P40" s="14"/>
      <c r="Q40" s="14"/>
      <c r="R40" s="3" t="str">
        <f aca="false">IF(OR(P40="",Q40=""),"",P40*Q40&amp;" / "&amp;IF(P40*Q40&lt;=4,"niedrig",IF(P40*Q40&lt;=9,"mittel",IF(P40*Q40&lt;=16,"hoch","kritisch"))))</f>
        <v/>
      </c>
    </row>
    <row r="41" customFormat="false" ht="30" hidden="false" customHeight="true" outlineLevel="0" collapsed="false">
      <c r="A41" s="18" t="s">
        <v>214</v>
      </c>
      <c r="B41" s="14"/>
      <c r="C41" s="14"/>
      <c r="D41" s="14"/>
      <c r="E41" s="14"/>
      <c r="F41" s="14"/>
      <c r="G41" s="14"/>
      <c r="H41" s="14"/>
      <c r="I41" s="3" t="str">
        <f aca="false">IF(OR(G41="",H41=""),"",G41*H41)</f>
        <v/>
      </c>
      <c r="J41" s="3" t="str">
        <f aca="false">IF(I41="","",IF(I41&lt;=4,"niedrig",IF(I41&lt;=9,"mittel",IF(I41&lt;=16,"hoch","kritisch"))))</f>
        <v/>
      </c>
      <c r="K41" s="14"/>
      <c r="L41" s="14"/>
      <c r="M41" s="14"/>
      <c r="N41" s="14"/>
      <c r="O41" s="14"/>
      <c r="P41" s="14"/>
      <c r="Q41" s="14"/>
      <c r="R41" s="3" t="str">
        <f aca="false">IF(OR(P41="",Q41=""),"",P41*Q41&amp;" / "&amp;IF(P41*Q41&lt;=4,"niedrig",IF(P41*Q41&lt;=9,"mittel",IF(P41*Q41&lt;=16,"hoch","kritisch"))))</f>
        <v/>
      </c>
    </row>
    <row r="42" customFormat="false" ht="30" hidden="false" customHeight="true" outlineLevel="0" collapsed="false">
      <c r="A42" s="18" t="s">
        <v>215</v>
      </c>
      <c r="B42" s="14"/>
      <c r="C42" s="14"/>
      <c r="D42" s="14"/>
      <c r="E42" s="14"/>
      <c r="F42" s="14"/>
      <c r="G42" s="14"/>
      <c r="H42" s="14"/>
      <c r="I42" s="3" t="str">
        <f aca="false">IF(OR(G42="",H42=""),"",G42*H42)</f>
        <v/>
      </c>
      <c r="J42" s="3" t="str">
        <f aca="false">IF(I42="","",IF(I42&lt;=4,"niedrig",IF(I42&lt;=9,"mittel",IF(I42&lt;=16,"hoch","kritisch"))))</f>
        <v/>
      </c>
      <c r="K42" s="14"/>
      <c r="L42" s="14"/>
      <c r="M42" s="14"/>
      <c r="N42" s="14"/>
      <c r="O42" s="14"/>
      <c r="P42" s="14"/>
      <c r="Q42" s="14"/>
      <c r="R42" s="3" t="str">
        <f aca="false">IF(OR(P42="",Q42=""),"",P42*Q42&amp;" / "&amp;IF(P42*Q42&lt;=4,"niedrig",IF(P42*Q42&lt;=9,"mittel",IF(P42*Q42&lt;=16,"hoch","kritisch"))))</f>
        <v/>
      </c>
    </row>
    <row r="43" customFormat="false" ht="30" hidden="false" customHeight="true" outlineLevel="0" collapsed="false">
      <c r="A43" s="18" t="s">
        <v>216</v>
      </c>
      <c r="B43" s="14"/>
      <c r="C43" s="14"/>
      <c r="D43" s="14"/>
      <c r="E43" s="14"/>
      <c r="F43" s="14"/>
      <c r="G43" s="14"/>
      <c r="H43" s="14"/>
      <c r="I43" s="3" t="str">
        <f aca="false">IF(OR(G43="",H43=""),"",G43*H43)</f>
        <v/>
      </c>
      <c r="J43" s="3" t="str">
        <f aca="false">IF(I43="","",IF(I43&lt;=4,"niedrig",IF(I43&lt;=9,"mittel",IF(I43&lt;=16,"hoch","kritisch"))))</f>
        <v/>
      </c>
      <c r="K43" s="14"/>
      <c r="L43" s="14"/>
      <c r="M43" s="14"/>
      <c r="N43" s="14"/>
      <c r="O43" s="14"/>
      <c r="P43" s="14"/>
      <c r="Q43" s="14"/>
      <c r="R43" s="3" t="str">
        <f aca="false">IF(OR(P43="",Q43=""),"",P43*Q43&amp;" / "&amp;IF(P43*Q43&lt;=4,"niedrig",IF(P43*Q43&lt;=9,"mittel",IF(P43*Q43&lt;=16,"hoch","kritisch"))))</f>
        <v/>
      </c>
    </row>
    <row r="44" customFormat="false" ht="30" hidden="false" customHeight="true" outlineLevel="0" collapsed="false">
      <c r="A44" s="18" t="s">
        <v>217</v>
      </c>
      <c r="B44" s="14"/>
      <c r="C44" s="14"/>
      <c r="D44" s="14"/>
      <c r="E44" s="14"/>
      <c r="F44" s="14"/>
      <c r="G44" s="14"/>
      <c r="H44" s="14"/>
      <c r="I44" s="3" t="str">
        <f aca="false">IF(OR(G44="",H44=""),"",G44*H44)</f>
        <v/>
      </c>
      <c r="J44" s="3" t="str">
        <f aca="false">IF(I44="","",IF(I44&lt;=4,"niedrig",IF(I44&lt;=9,"mittel",IF(I44&lt;=16,"hoch","kritisch"))))</f>
        <v/>
      </c>
      <c r="K44" s="14"/>
      <c r="L44" s="14"/>
      <c r="M44" s="14"/>
      <c r="N44" s="14"/>
      <c r="O44" s="14"/>
      <c r="P44" s="14"/>
      <c r="Q44" s="14"/>
      <c r="R44" s="3" t="str">
        <f aca="false">IF(OR(P44="",Q44=""),"",P44*Q44&amp;" / "&amp;IF(P44*Q44&lt;=4,"niedrig",IF(P44*Q44&lt;=9,"mittel",IF(P44*Q44&lt;=16,"hoch","kritisch"))))</f>
        <v/>
      </c>
    </row>
    <row r="45" customFormat="false" ht="30" hidden="false" customHeight="true" outlineLevel="0" collapsed="false">
      <c r="A45" s="18" t="s">
        <v>218</v>
      </c>
      <c r="B45" s="14"/>
      <c r="C45" s="14"/>
      <c r="D45" s="14"/>
      <c r="E45" s="14"/>
      <c r="F45" s="14"/>
      <c r="G45" s="14"/>
      <c r="H45" s="14"/>
      <c r="I45" s="3" t="str">
        <f aca="false">IF(OR(G45="",H45=""),"",G45*H45)</f>
        <v/>
      </c>
      <c r="J45" s="3" t="str">
        <f aca="false">IF(I45="","",IF(I45&lt;=4,"niedrig",IF(I45&lt;=9,"mittel",IF(I45&lt;=16,"hoch","kritisch"))))</f>
        <v/>
      </c>
      <c r="K45" s="14"/>
      <c r="L45" s="14"/>
      <c r="M45" s="14"/>
      <c r="N45" s="14"/>
      <c r="O45" s="14"/>
      <c r="P45" s="14"/>
      <c r="Q45" s="14"/>
      <c r="R45" s="3" t="str">
        <f aca="false">IF(OR(P45="",Q45=""),"",P45*Q45&amp;" / "&amp;IF(P45*Q45&lt;=4,"niedrig",IF(P45*Q45&lt;=9,"mittel",IF(P45*Q45&lt;=16,"hoch","kritisch"))))</f>
        <v/>
      </c>
    </row>
    <row r="46" customFormat="false" ht="30" hidden="false" customHeight="true" outlineLevel="0" collapsed="false">
      <c r="A46" s="18" t="s">
        <v>219</v>
      </c>
      <c r="B46" s="14"/>
      <c r="C46" s="14"/>
      <c r="D46" s="14"/>
      <c r="E46" s="14"/>
      <c r="F46" s="14"/>
      <c r="G46" s="14"/>
      <c r="H46" s="14"/>
      <c r="I46" s="3" t="str">
        <f aca="false">IF(OR(G46="",H46=""),"",G46*H46)</f>
        <v/>
      </c>
      <c r="J46" s="3" t="str">
        <f aca="false">IF(I46="","",IF(I46&lt;=4,"niedrig",IF(I46&lt;=9,"mittel",IF(I46&lt;=16,"hoch","kritisch"))))</f>
        <v/>
      </c>
      <c r="K46" s="14"/>
      <c r="L46" s="14"/>
      <c r="M46" s="14"/>
      <c r="N46" s="14"/>
      <c r="O46" s="14"/>
      <c r="P46" s="14"/>
      <c r="Q46" s="14"/>
      <c r="R46" s="3" t="str">
        <f aca="false">IF(OR(P46="",Q46=""),"",P46*Q46&amp;" / "&amp;IF(P46*Q46&lt;=4,"niedrig",IF(P46*Q46&lt;=9,"mittel",IF(P46*Q46&lt;=16,"hoch","kritisch"))))</f>
        <v/>
      </c>
    </row>
    <row r="47" customFormat="false" ht="30" hidden="false" customHeight="true" outlineLevel="0" collapsed="false">
      <c r="A47" s="18" t="s">
        <v>220</v>
      </c>
      <c r="B47" s="14"/>
      <c r="C47" s="14"/>
      <c r="D47" s="14"/>
      <c r="E47" s="14"/>
      <c r="F47" s="14"/>
      <c r="G47" s="14"/>
      <c r="H47" s="14"/>
      <c r="I47" s="3" t="str">
        <f aca="false">IF(OR(G47="",H47=""),"",G47*H47)</f>
        <v/>
      </c>
      <c r="J47" s="3" t="str">
        <f aca="false">IF(I47="","",IF(I47&lt;=4,"niedrig",IF(I47&lt;=9,"mittel",IF(I47&lt;=16,"hoch","kritisch"))))</f>
        <v/>
      </c>
      <c r="K47" s="14"/>
      <c r="L47" s="14"/>
      <c r="M47" s="14"/>
      <c r="N47" s="14"/>
      <c r="O47" s="14"/>
      <c r="P47" s="14"/>
      <c r="Q47" s="14"/>
      <c r="R47" s="3" t="str">
        <f aca="false">IF(OR(P47="",Q47=""),"",P47*Q47&amp;" / "&amp;IF(P47*Q47&lt;=4,"niedrig",IF(P47*Q47&lt;=9,"mittel",IF(P47*Q47&lt;=16,"hoch","kritisch"))))</f>
        <v/>
      </c>
    </row>
    <row r="48" customFormat="false" ht="30" hidden="false" customHeight="true" outlineLevel="0" collapsed="false">
      <c r="A48" s="18" t="s">
        <v>221</v>
      </c>
      <c r="B48" s="14"/>
      <c r="C48" s="14"/>
      <c r="D48" s="14"/>
      <c r="E48" s="14"/>
      <c r="F48" s="14"/>
      <c r="G48" s="14"/>
      <c r="H48" s="14"/>
      <c r="I48" s="3" t="str">
        <f aca="false">IF(OR(G48="",H48=""),"",G48*H48)</f>
        <v/>
      </c>
      <c r="J48" s="3" t="str">
        <f aca="false">IF(I48="","",IF(I48&lt;=4,"niedrig",IF(I48&lt;=9,"mittel",IF(I48&lt;=16,"hoch","kritisch"))))</f>
        <v/>
      </c>
      <c r="K48" s="14"/>
      <c r="L48" s="14"/>
      <c r="M48" s="14"/>
      <c r="N48" s="14"/>
      <c r="O48" s="14"/>
      <c r="P48" s="14"/>
      <c r="Q48" s="14"/>
      <c r="R48" s="3" t="str">
        <f aca="false">IF(OR(P48="",Q48=""),"",P48*Q48&amp;" / "&amp;IF(P48*Q48&lt;=4,"niedrig",IF(P48*Q48&lt;=9,"mittel",IF(P48*Q48&lt;=16,"hoch","kritisch"))))</f>
        <v/>
      </c>
    </row>
    <row r="49" customFormat="false" ht="30" hidden="false" customHeight="true" outlineLevel="0" collapsed="false">
      <c r="A49" s="18" t="s">
        <v>222</v>
      </c>
      <c r="B49" s="14"/>
      <c r="C49" s="14"/>
      <c r="D49" s="14"/>
      <c r="E49" s="14"/>
      <c r="F49" s="14"/>
      <c r="G49" s="14"/>
      <c r="H49" s="14"/>
      <c r="I49" s="3" t="str">
        <f aca="false">IF(OR(G49="",H49=""),"",G49*H49)</f>
        <v/>
      </c>
      <c r="J49" s="3" t="str">
        <f aca="false">IF(I49="","",IF(I49&lt;=4,"niedrig",IF(I49&lt;=9,"mittel",IF(I49&lt;=16,"hoch","kritisch"))))</f>
        <v/>
      </c>
      <c r="K49" s="14"/>
      <c r="L49" s="14"/>
      <c r="M49" s="14"/>
      <c r="N49" s="14"/>
      <c r="O49" s="14"/>
      <c r="P49" s="14"/>
      <c r="Q49" s="14"/>
      <c r="R49" s="3" t="str">
        <f aca="false">IF(OR(P49="",Q49=""),"",P49*Q49&amp;" / "&amp;IF(P49*Q49&lt;=4,"niedrig",IF(P49*Q49&lt;=9,"mittel",IF(P49*Q49&lt;=16,"hoch","kritisch"))))</f>
        <v/>
      </c>
    </row>
    <row r="50" customFormat="false" ht="30" hidden="false" customHeight="true" outlineLevel="0" collapsed="false">
      <c r="A50" s="18" t="s">
        <v>223</v>
      </c>
      <c r="B50" s="14"/>
      <c r="C50" s="14"/>
      <c r="D50" s="14"/>
      <c r="E50" s="14"/>
      <c r="F50" s="14"/>
      <c r="G50" s="14"/>
      <c r="H50" s="14"/>
      <c r="I50" s="3" t="str">
        <f aca="false">IF(OR(G50="",H50=""),"",G50*H50)</f>
        <v/>
      </c>
      <c r="J50" s="3" t="str">
        <f aca="false">IF(I50="","",IF(I50&lt;=4,"niedrig",IF(I50&lt;=9,"mittel",IF(I50&lt;=16,"hoch","kritisch"))))</f>
        <v/>
      </c>
      <c r="K50" s="14"/>
      <c r="L50" s="14"/>
      <c r="M50" s="14"/>
      <c r="N50" s="14"/>
      <c r="O50" s="14"/>
      <c r="P50" s="14"/>
      <c r="Q50" s="14"/>
      <c r="R50" s="3" t="str">
        <f aca="false">IF(OR(P50="",Q50=""),"",P50*Q50&amp;" / "&amp;IF(P50*Q50&lt;=4,"niedrig",IF(P50*Q50&lt;=9,"mittel",IF(P50*Q50&lt;=16,"hoch","kritisch"))))</f>
        <v/>
      </c>
    </row>
    <row r="51" customFormat="false" ht="30" hidden="false" customHeight="true" outlineLevel="0" collapsed="false">
      <c r="A51" s="18" t="s">
        <v>224</v>
      </c>
      <c r="B51" s="14"/>
      <c r="C51" s="14"/>
      <c r="D51" s="14"/>
      <c r="E51" s="14"/>
      <c r="F51" s="14"/>
      <c r="G51" s="14"/>
      <c r="H51" s="14"/>
      <c r="I51" s="3" t="str">
        <f aca="false">IF(OR(G51="",H51=""),"",G51*H51)</f>
        <v/>
      </c>
      <c r="J51" s="3" t="str">
        <f aca="false">IF(I51="","",IF(I51&lt;=4,"niedrig",IF(I51&lt;=9,"mittel",IF(I51&lt;=16,"hoch","kritisch"))))</f>
        <v/>
      </c>
      <c r="K51" s="14"/>
      <c r="L51" s="14"/>
      <c r="M51" s="14"/>
      <c r="N51" s="14"/>
      <c r="O51" s="14"/>
      <c r="P51" s="14"/>
      <c r="Q51" s="14"/>
      <c r="R51" s="3" t="str">
        <f aca="false">IF(OR(P51="",Q51=""),"",P51*Q51&amp;" / "&amp;IF(P51*Q51&lt;=4,"niedrig",IF(P51*Q51&lt;=9,"mittel",IF(P51*Q51&lt;=16,"hoch","kritisch"))))</f>
        <v/>
      </c>
    </row>
    <row r="52" customFormat="false" ht="30" hidden="false" customHeight="true" outlineLevel="0" collapsed="false">
      <c r="A52" s="18" t="s">
        <v>225</v>
      </c>
      <c r="B52" s="14"/>
      <c r="C52" s="14"/>
      <c r="D52" s="14"/>
      <c r="E52" s="14"/>
      <c r="F52" s="14"/>
      <c r="G52" s="14"/>
      <c r="H52" s="14"/>
      <c r="I52" s="3" t="str">
        <f aca="false">IF(OR(G52="",H52=""),"",G52*H52)</f>
        <v/>
      </c>
      <c r="J52" s="3" t="str">
        <f aca="false">IF(I52="","",IF(I52&lt;=4,"niedrig",IF(I52&lt;=9,"mittel",IF(I52&lt;=16,"hoch","kritisch"))))</f>
        <v/>
      </c>
      <c r="K52" s="14"/>
      <c r="L52" s="14"/>
      <c r="M52" s="14"/>
      <c r="N52" s="14"/>
      <c r="O52" s="14"/>
      <c r="P52" s="14"/>
      <c r="Q52" s="14"/>
      <c r="R52" s="3" t="str">
        <f aca="false">IF(OR(P52="",Q52=""),"",P52*Q52&amp;" / "&amp;IF(P52*Q52&lt;=4,"niedrig",IF(P52*Q52&lt;=9,"mittel",IF(P52*Q52&lt;=16,"hoch","kritisch"))))</f>
        <v/>
      </c>
    </row>
    <row r="53" customFormat="false" ht="30" hidden="false" customHeight="true" outlineLevel="0" collapsed="false">
      <c r="A53" s="18" t="s">
        <v>226</v>
      </c>
      <c r="B53" s="14"/>
      <c r="C53" s="14"/>
      <c r="D53" s="14"/>
      <c r="E53" s="14"/>
      <c r="F53" s="14"/>
      <c r="G53" s="14"/>
      <c r="H53" s="14"/>
      <c r="I53" s="3" t="str">
        <f aca="false">IF(OR(G53="",H53=""),"",G53*H53)</f>
        <v/>
      </c>
      <c r="J53" s="3" t="str">
        <f aca="false">IF(I53="","",IF(I53&lt;=4,"niedrig",IF(I53&lt;=9,"mittel",IF(I53&lt;=16,"hoch","kritisch"))))</f>
        <v/>
      </c>
      <c r="K53" s="14"/>
      <c r="L53" s="14"/>
      <c r="M53" s="14"/>
      <c r="N53" s="14"/>
      <c r="O53" s="14"/>
      <c r="P53" s="14"/>
      <c r="Q53" s="14"/>
      <c r="R53" s="3" t="str">
        <f aca="false">IF(OR(P53="",Q53=""),"",P53*Q53&amp;" / "&amp;IF(P53*Q53&lt;=4,"niedrig",IF(P53*Q53&lt;=9,"mittel",IF(P53*Q53&lt;=16,"hoch","kritisch"))))</f>
        <v/>
      </c>
    </row>
  </sheetData>
  <sheetProtection sheet="true" selectLockedCells="true" autoFilter="false"/>
  <autoFilter ref="A3:R53"/>
  <mergeCells count="1">
    <mergeCell ref="A1:R1"/>
  </mergeCells>
  <conditionalFormatting sqref="I4:I53">
    <cfRule type="cellIs" priority="2" operator="between" aboveAverage="0" equalAverage="0" bottom="0" percent="0" rank="0" text="" dxfId="6">
      <formula>1</formula>
      <formula>4</formula>
    </cfRule>
    <cfRule type="cellIs" priority="3" operator="between" aboveAverage="0" equalAverage="0" bottom="0" percent="0" rank="0" text="" dxfId="7">
      <formula>5</formula>
      <formula>9</formula>
    </cfRule>
    <cfRule type="cellIs" priority="4" operator="between" aboveAverage="0" equalAverage="0" bottom="0" percent="0" rank="0" text="" dxfId="8">
      <formula>10</formula>
      <formula>16</formula>
    </cfRule>
    <cfRule type="cellIs" priority="5" operator="between" aboveAverage="0" equalAverage="0" bottom="0" percent="0" rank="0" text="" dxfId="9">
      <formula>17</formula>
      <formula>25</formula>
    </cfRule>
  </conditionalFormatting>
  <dataValidations count="3">
    <dataValidation allowBlank="false" error="Nur Werte 1 bis 5" errorStyle="stop" errorTitle="Ungültige Eingabe" operator="between" prompt="1 = gering, 5 = sehr hoch" promptTitle="Bewertung" showDropDown="false" showErrorMessage="true" showInputMessage="true" sqref="G4:H53 P4:Q53" type="whole">
      <formula1>1</formula1>
      <formula2>5</formula2>
    </dataValidation>
    <dataValidation allowBlank="false" errorStyle="stop" operator="between" showDropDown="false" showErrorMessage="false" showInputMessage="false" sqref="L4:L53" type="list">
      <formula1>"S,T,O,P"</formula1>
      <formula2>0</formula2>
    </dataValidation>
    <dataValidation allowBlank="false" errorStyle="stop" operator="between" showDropDown="false" showErrorMessage="false" showInputMessage="false" sqref="O4:O53" type="list">
      <formula1>"offen,in Arbeit,umgesetzt,Wirksamkeit geprüft,nicht erforderlich"</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&amp;CLIV PGA | Arbeitshilfe – betriebliche Prüfung erforderlich&amp;RSeite &amp;P von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23"/>
  <sheetViews>
    <sheetView showFormulas="false" showGridLines="false" showRowColHeaders="true" showZeros="true" rightToLeft="false" tabSelected="false" showOutlineSymbols="true" defaultGridColor="true" view="pageBreakPreview" topLeftCell="A1" colorId="64" zoomScale="90" zoomScaleNormal="85" zoomScalePageLayoutView="90" workbookViewId="0">
      <pane xSplit="0" ySplit="3" topLeftCell="A4" activePane="bottomLeft" state="frozen"/>
      <selection pane="topLeft" activeCell="A1" activeCellId="0" sqref="A1"/>
      <selection pane="bottomLeft" activeCell="C4" activeCellId="0" sqref="C4"/>
    </sheetView>
  </sheetViews>
  <sheetFormatPr defaultColWidth="8.54296875" defaultRowHeight="15" customHeight="false" zeroHeight="false" outlineLevelRow="0" outlineLevelCol="0"/>
  <cols>
    <col collapsed="false" customWidth="true" hidden="false" outlineLevel="0" max="1" min="1" style="1" width="9"/>
    <col collapsed="false" customWidth="true" hidden="false" outlineLevel="0" max="2" min="2" style="1" width="55"/>
    <col collapsed="false" customWidth="true" hidden="false" outlineLevel="0" max="3" min="3" style="1" width="18"/>
    <col collapsed="false" customWidth="true" hidden="false" outlineLevel="0" max="4" min="4" style="1" width="40"/>
    <col collapsed="false" customWidth="true" hidden="false" outlineLevel="0" max="5" min="5" style="1" width="30"/>
    <col collapsed="false" customWidth="true" hidden="false" outlineLevel="0" max="6" min="6" style="1" width="35"/>
    <col collapsed="false" customWidth="true" hidden="false" outlineLevel="0" max="7" min="7" style="1" width="18"/>
    <col collapsed="false" customWidth="true" hidden="false" outlineLevel="0" max="8" min="8" style="1" width="14"/>
    <col collapsed="false" customWidth="true" hidden="false" outlineLevel="0" max="9" min="9" style="1" width="19"/>
  </cols>
  <sheetData>
    <row r="1" customFormat="false" ht="31.5" hidden="false" customHeight="true" outlineLevel="0" collapsed="false">
      <c r="A1" s="2" t="s">
        <v>227</v>
      </c>
      <c r="B1" s="2"/>
      <c r="C1" s="2"/>
      <c r="D1" s="2"/>
      <c r="E1" s="2"/>
      <c r="F1" s="2"/>
      <c r="G1" s="2"/>
      <c r="H1" s="2"/>
      <c r="I1" s="2"/>
    </row>
    <row r="2" customFormat="false" ht="15" hidden="false" customHeight="true" outlineLevel="0" collapsed="false">
      <c r="A2" s="3"/>
      <c r="B2" s="3"/>
      <c r="C2" s="3"/>
      <c r="D2" s="3"/>
      <c r="E2" s="3"/>
      <c r="F2" s="3"/>
      <c r="G2" s="3"/>
      <c r="H2" s="3"/>
      <c r="I2" s="3"/>
    </row>
    <row r="3" customFormat="false" ht="15" hidden="false" customHeight="true" outlineLevel="0" collapsed="false">
      <c r="A3" s="12" t="s">
        <v>228</v>
      </c>
      <c r="B3" s="12" t="s">
        <v>229</v>
      </c>
      <c r="C3" s="12" t="s">
        <v>230</v>
      </c>
      <c r="D3" s="12" t="s">
        <v>231</v>
      </c>
      <c r="E3" s="12" t="s">
        <v>232</v>
      </c>
      <c r="F3" s="12" t="s">
        <v>233</v>
      </c>
      <c r="G3" s="12" t="s">
        <v>126</v>
      </c>
      <c r="H3" s="12" t="s">
        <v>127</v>
      </c>
      <c r="I3" s="12" t="s">
        <v>128</v>
      </c>
    </row>
    <row r="4" customFormat="false" ht="30" hidden="false" customHeight="true" outlineLevel="0" collapsed="false">
      <c r="A4" s="3" t="s">
        <v>234</v>
      </c>
      <c r="B4" s="3" t="s">
        <v>235</v>
      </c>
      <c r="C4" s="14"/>
      <c r="D4" s="3" t="s">
        <v>236</v>
      </c>
      <c r="E4" s="14"/>
      <c r="F4" s="14"/>
      <c r="G4" s="14"/>
      <c r="H4" s="14"/>
      <c r="I4" s="14"/>
    </row>
    <row r="5" customFormat="false" ht="30" hidden="false" customHeight="true" outlineLevel="0" collapsed="false">
      <c r="A5" s="3" t="s">
        <v>237</v>
      </c>
      <c r="B5" s="3" t="s">
        <v>238</v>
      </c>
      <c r="C5" s="14"/>
      <c r="D5" s="3" t="s">
        <v>239</v>
      </c>
      <c r="E5" s="14"/>
      <c r="F5" s="14"/>
      <c r="G5" s="14"/>
      <c r="H5" s="14"/>
      <c r="I5" s="14"/>
    </row>
    <row r="6" customFormat="false" ht="30" hidden="false" customHeight="true" outlineLevel="0" collapsed="false">
      <c r="A6" s="3" t="s">
        <v>240</v>
      </c>
      <c r="B6" s="3" t="s">
        <v>241</v>
      </c>
      <c r="C6" s="14"/>
      <c r="D6" s="3" t="s">
        <v>242</v>
      </c>
      <c r="E6" s="14"/>
      <c r="F6" s="14"/>
      <c r="G6" s="14"/>
      <c r="H6" s="14"/>
      <c r="I6" s="14"/>
    </row>
    <row r="7" customFormat="false" ht="30" hidden="false" customHeight="true" outlineLevel="0" collapsed="false">
      <c r="A7" s="3" t="s">
        <v>243</v>
      </c>
      <c r="B7" s="3" t="s">
        <v>244</v>
      </c>
      <c r="C7" s="14"/>
      <c r="D7" s="3" t="s">
        <v>245</v>
      </c>
      <c r="E7" s="14"/>
      <c r="F7" s="14"/>
      <c r="G7" s="14"/>
      <c r="H7" s="14"/>
      <c r="I7" s="14"/>
    </row>
    <row r="8" customFormat="false" ht="30" hidden="false" customHeight="true" outlineLevel="0" collapsed="false">
      <c r="A8" s="3" t="s">
        <v>246</v>
      </c>
      <c r="B8" s="3" t="s">
        <v>247</v>
      </c>
      <c r="C8" s="14"/>
      <c r="D8" s="3" t="s">
        <v>248</v>
      </c>
      <c r="E8" s="14"/>
      <c r="F8" s="14"/>
      <c r="G8" s="14"/>
      <c r="H8" s="14"/>
      <c r="I8" s="14"/>
    </row>
    <row r="9" customFormat="false" ht="30" hidden="false" customHeight="true" outlineLevel="0" collapsed="false">
      <c r="A9" s="3" t="s">
        <v>249</v>
      </c>
      <c r="B9" s="3" t="s">
        <v>250</v>
      </c>
      <c r="C9" s="14"/>
      <c r="D9" s="3" t="s">
        <v>251</v>
      </c>
      <c r="E9" s="14"/>
      <c r="F9" s="14"/>
      <c r="G9" s="14"/>
      <c r="H9" s="14"/>
      <c r="I9" s="14"/>
    </row>
    <row r="10" customFormat="false" ht="30" hidden="false" customHeight="true" outlineLevel="0" collapsed="false">
      <c r="A10" s="3" t="s">
        <v>252</v>
      </c>
      <c r="B10" s="3" t="s">
        <v>253</v>
      </c>
      <c r="C10" s="14"/>
      <c r="D10" s="3" t="s">
        <v>254</v>
      </c>
      <c r="E10" s="14"/>
      <c r="F10" s="14"/>
      <c r="G10" s="14"/>
      <c r="H10" s="14"/>
      <c r="I10" s="14"/>
    </row>
    <row r="11" customFormat="false" ht="30" hidden="false" customHeight="true" outlineLevel="0" collapsed="false">
      <c r="A11" s="3" t="s">
        <v>255</v>
      </c>
      <c r="B11" s="3" t="s">
        <v>256</v>
      </c>
      <c r="C11" s="14"/>
      <c r="D11" s="3" t="s">
        <v>257</v>
      </c>
      <c r="E11" s="14"/>
      <c r="F11" s="14"/>
      <c r="G11" s="14"/>
      <c r="H11" s="14"/>
      <c r="I11" s="14"/>
    </row>
    <row r="12" customFormat="false" ht="30" hidden="false" customHeight="true" outlineLevel="0" collapsed="false">
      <c r="A12" s="3" t="s">
        <v>258</v>
      </c>
      <c r="B12" s="3" t="s">
        <v>259</v>
      </c>
      <c r="C12" s="14"/>
      <c r="D12" s="3" t="s">
        <v>260</v>
      </c>
      <c r="E12" s="14"/>
      <c r="F12" s="14"/>
      <c r="G12" s="14"/>
      <c r="H12" s="14"/>
      <c r="I12" s="14"/>
    </row>
    <row r="13" customFormat="false" ht="30" hidden="false" customHeight="true" outlineLevel="0" collapsed="false">
      <c r="A13" s="3" t="s">
        <v>261</v>
      </c>
      <c r="B13" s="3" t="s">
        <v>262</v>
      </c>
      <c r="C13" s="14"/>
      <c r="D13" s="3" t="s">
        <v>263</v>
      </c>
      <c r="E13" s="14"/>
      <c r="F13" s="14"/>
      <c r="G13" s="14"/>
      <c r="H13" s="14"/>
      <c r="I13" s="14"/>
    </row>
    <row r="14" customFormat="false" ht="30" hidden="false" customHeight="true" outlineLevel="0" collapsed="false">
      <c r="A14" s="3" t="s">
        <v>264</v>
      </c>
      <c r="B14" s="3" t="s">
        <v>265</v>
      </c>
      <c r="C14" s="14"/>
      <c r="D14" s="3" t="s">
        <v>266</v>
      </c>
      <c r="E14" s="14"/>
      <c r="F14" s="14"/>
      <c r="G14" s="14"/>
      <c r="H14" s="14"/>
      <c r="I14" s="14"/>
    </row>
    <row r="15" customFormat="false" ht="30" hidden="false" customHeight="true" outlineLevel="0" collapsed="false">
      <c r="A15" s="3" t="s">
        <v>267</v>
      </c>
      <c r="B15" s="3" t="s">
        <v>268</v>
      </c>
      <c r="C15" s="14"/>
      <c r="D15" s="3" t="s">
        <v>269</v>
      </c>
      <c r="E15" s="14"/>
      <c r="F15" s="14"/>
      <c r="G15" s="14"/>
      <c r="H15" s="14"/>
      <c r="I15" s="14"/>
    </row>
    <row r="16" customFormat="false" ht="30" hidden="false" customHeight="true" outlineLevel="0" collapsed="false">
      <c r="A16" s="3" t="s">
        <v>270</v>
      </c>
      <c r="B16" s="3" t="s">
        <v>271</v>
      </c>
      <c r="C16" s="14"/>
      <c r="D16" s="3" t="s">
        <v>272</v>
      </c>
      <c r="E16" s="14"/>
      <c r="F16" s="14"/>
      <c r="G16" s="14"/>
      <c r="H16" s="14"/>
      <c r="I16" s="14"/>
    </row>
    <row r="17" customFormat="false" ht="30" hidden="false" customHeight="true" outlineLevel="0" collapsed="false">
      <c r="A17" s="3" t="s">
        <v>273</v>
      </c>
      <c r="B17" s="3" t="s">
        <v>274</v>
      </c>
      <c r="C17" s="14"/>
      <c r="D17" s="3" t="s">
        <v>275</v>
      </c>
      <c r="E17" s="14"/>
      <c r="F17" s="14"/>
      <c r="G17" s="14"/>
      <c r="H17" s="14"/>
      <c r="I17" s="14"/>
    </row>
    <row r="18" customFormat="false" ht="30" hidden="false" customHeight="true" outlineLevel="0" collapsed="false">
      <c r="A18" s="3" t="s">
        <v>276</v>
      </c>
      <c r="B18" s="3" t="s">
        <v>277</v>
      </c>
      <c r="C18" s="14"/>
      <c r="D18" s="3" t="s">
        <v>278</v>
      </c>
      <c r="E18" s="14"/>
      <c r="F18" s="14"/>
      <c r="G18" s="14"/>
      <c r="H18" s="14"/>
      <c r="I18" s="14"/>
    </row>
    <row r="19" customFormat="false" ht="30" hidden="false" customHeight="true" outlineLevel="0" collapsed="false">
      <c r="A19" s="3" t="s">
        <v>279</v>
      </c>
      <c r="B19" s="3" t="s">
        <v>280</v>
      </c>
      <c r="C19" s="14"/>
      <c r="D19" s="3" t="s">
        <v>281</v>
      </c>
      <c r="E19" s="14"/>
      <c r="F19" s="14"/>
      <c r="G19" s="14"/>
      <c r="H19" s="14"/>
      <c r="I19" s="14"/>
    </row>
    <row r="20" customFormat="false" ht="15" hidden="false" customHeight="true" outlineLevel="0" collapsed="false">
      <c r="A20" s="3"/>
      <c r="B20" s="3"/>
      <c r="C20" s="3"/>
      <c r="D20" s="3"/>
      <c r="E20" s="3"/>
      <c r="F20" s="3"/>
      <c r="G20" s="3"/>
      <c r="H20" s="3"/>
      <c r="I20" s="3"/>
    </row>
    <row r="21" customFormat="false" ht="15" hidden="false" customHeight="true" outlineLevel="0" collapsed="false">
      <c r="A21" s="3"/>
      <c r="B21" s="3"/>
      <c r="C21" s="3"/>
      <c r="D21" s="3"/>
      <c r="E21" s="3"/>
      <c r="F21" s="3"/>
      <c r="G21" s="3"/>
      <c r="H21" s="3"/>
      <c r="I21" s="3"/>
    </row>
    <row r="22" customFormat="false" ht="15" hidden="false" customHeight="true" outlineLevel="0" collapsed="false">
      <c r="A22" s="5" t="s">
        <v>282</v>
      </c>
      <c r="B22" s="3" t="s">
        <v>283</v>
      </c>
      <c r="C22" s="3" t="n">
        <f aca="false">COUNTIF(C4:C19,"Unklar")+COUNTBLANK(C4:C19)</f>
        <v>16</v>
      </c>
      <c r="D22" s="3"/>
      <c r="E22" s="3"/>
      <c r="F22" s="3"/>
      <c r="G22" s="3"/>
      <c r="H22" s="3"/>
      <c r="I22" s="3"/>
    </row>
    <row r="23" customFormat="false" ht="45" hidden="false" customHeight="true" outlineLevel="0" collapsed="false">
      <c r="A23" s="3"/>
      <c r="B23" s="3" t="s">
        <v>284</v>
      </c>
      <c r="C23" s="19" t="s">
        <v>285</v>
      </c>
      <c r="D23" s="19"/>
      <c r="E23" s="19"/>
      <c r="F23" s="19"/>
      <c r="G23" s="19"/>
      <c r="H23" s="19"/>
      <c r="I23" s="19"/>
    </row>
  </sheetData>
  <sheetProtection sheet="true" selectLockedCells="true" autoFilter="false"/>
  <mergeCells count="2">
    <mergeCell ref="A1:I1"/>
    <mergeCell ref="C23:I23"/>
  </mergeCells>
  <dataValidations count="2">
    <dataValidation allowBlank="false" errorStyle="stop" operator="between" showDropDown="false" showErrorMessage="false" showInputMessage="false" sqref="C4:C19" type="list">
      <formula1>"Ja,Nein,Unklar,Nicht anwendbar"</formula1>
      <formula2>0</formula2>
    </dataValidation>
    <dataValidation allowBlank="false" errorStyle="stop" operator="between" showDropDown="false" showErrorMessage="false" showInputMessage="false" sqref="I4:I19" type="list">
      <formula1>"offen,in Arbeit,umgesetzt,Wirksamkeit geprüft,nicht erforderlich"</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&amp;CLIV PGA | Arbeitshilfe – betriebliche Prüfung erforderlich&amp;RSeite &amp;P von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G53"/>
  <sheetViews>
    <sheetView showFormulas="false" showGridLines="false" showRowColHeaders="true" showZeros="true" rightToLeft="false" tabSelected="false" showOutlineSymbols="true" defaultGridColor="true" view="pageBreakPreview" topLeftCell="A1" colorId="64" zoomScale="90" zoomScaleNormal="85" zoomScalePageLayoutView="9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54296875" defaultRowHeight="15" customHeight="false" zeroHeight="false" outlineLevelRow="0" outlineLevelCol="0"/>
  <cols>
    <col collapsed="false" customWidth="true" hidden="false" outlineLevel="0" max="1" min="1" style="1" width="9"/>
    <col collapsed="false" customWidth="true" hidden="false" outlineLevel="0" max="2" min="2" style="1" width="28"/>
    <col collapsed="false" customWidth="true" hidden="false" outlineLevel="0" max="3" min="3" style="1" width="32"/>
    <col collapsed="false" customWidth="true" hidden="false" outlineLevel="0" max="4" min="4" style="1" width="19"/>
    <col collapsed="false" customWidth="true" hidden="false" outlineLevel="0" max="5" min="5" style="1" width="12"/>
    <col collapsed="false" customWidth="true" hidden="false" outlineLevel="0" max="6" min="6" style="1" width="22"/>
    <col collapsed="false" customWidth="true" hidden="false" outlineLevel="0" max="7" min="7" style="1" width="12"/>
    <col collapsed="false" customWidth="true" hidden="false" outlineLevel="0" max="8" min="8" style="1" width="17"/>
    <col collapsed="false" customWidth="true" hidden="false" outlineLevel="0" max="10" min="9" style="1" width="14"/>
    <col collapsed="false" customWidth="true" hidden="true" outlineLevel="0" max="11" min="11" style="1" width="22"/>
    <col collapsed="false" customWidth="true" hidden="false" outlineLevel="0" max="12" min="12" style="1" width="30"/>
    <col collapsed="false" customWidth="true" hidden="false" outlineLevel="0" max="13" min="13" style="1" width="20"/>
    <col collapsed="false" customWidth="true" hidden="false" outlineLevel="0" max="15" min="14" style="1" width="28"/>
    <col collapsed="false" customWidth="true" hidden="false" outlineLevel="0" max="16" min="16" style="1" width="22"/>
    <col collapsed="false" customWidth="true" hidden="false" outlineLevel="0" max="17" min="17" style="1" width="34"/>
    <col collapsed="false" customWidth="true" hidden="false" outlineLevel="0" max="18" min="18" style="1" width="28"/>
    <col collapsed="false" customWidth="true" hidden="false" outlineLevel="0" max="19" min="19" style="1" width="26"/>
    <col collapsed="false" customWidth="true" hidden="false" outlineLevel="0" max="20" min="20" style="1" width="22"/>
    <col collapsed="false" customWidth="true" hidden="false" outlineLevel="0" max="21" min="21" style="1" width="18"/>
    <col collapsed="false" customWidth="true" hidden="false" outlineLevel="0" max="22" min="22" style="1" width="22"/>
    <col collapsed="false" customWidth="true" hidden="true" outlineLevel="0" max="23" min="23" style="1" width="13"/>
    <col collapsed="false" customWidth="true" hidden="false" outlineLevel="0" max="24" min="24" style="1" width="18"/>
    <col collapsed="false" customWidth="true" hidden="false" outlineLevel="0" max="25" min="25" style="1" width="36"/>
    <col collapsed="false" customWidth="true" hidden="false" outlineLevel="0" max="26" min="26" style="1" width="22"/>
    <col collapsed="false" customWidth="true" hidden="false" outlineLevel="0" max="27" min="27" style="1" width="28"/>
    <col collapsed="false" customWidth="true" hidden="false" outlineLevel="0" max="28" min="28" style="1" width="22"/>
    <col collapsed="false" customWidth="true" hidden="false" outlineLevel="0" max="29" min="29" style="1" width="18"/>
    <col collapsed="false" customWidth="true" hidden="false" outlineLevel="0" max="30" min="30" style="1" width="42"/>
    <col collapsed="false" customWidth="true" hidden="true" outlineLevel="0" max="32" min="31" style="1" width="13"/>
    <col collapsed="false" customWidth="true" hidden="false" outlineLevel="0" max="33" min="33" style="1" width="22"/>
  </cols>
  <sheetData>
    <row r="1" customFormat="false" ht="31.5" hidden="false" customHeight="true" outlineLevel="0" collapsed="false">
      <c r="A1" s="20" t="s">
        <v>286</v>
      </c>
      <c r="B1" s="20"/>
      <c r="C1" s="20"/>
      <c r="D1" s="20"/>
      <c r="E1" s="20"/>
      <c r="F1" s="20"/>
      <c r="G1" s="20"/>
      <c r="H1" s="20"/>
      <c r="I1" s="20"/>
      <c r="J1" s="20"/>
      <c r="K1" s="20"/>
      <c r="L1" s="20"/>
      <c r="M1" s="20"/>
      <c r="N1" s="3"/>
      <c r="O1" s="3"/>
      <c r="P1" s="3"/>
      <c r="Q1" s="3"/>
      <c r="R1" s="3"/>
      <c r="S1" s="3"/>
      <c r="T1" s="3"/>
      <c r="U1" s="3"/>
      <c r="V1" s="3"/>
      <c r="W1" s="3"/>
      <c r="X1" s="3"/>
      <c r="Y1" s="3"/>
      <c r="Z1" s="3"/>
      <c r="AA1" s="3"/>
      <c r="AB1" s="3"/>
      <c r="AC1" s="3"/>
      <c r="AD1" s="3"/>
      <c r="AE1" s="3"/>
      <c r="AF1" s="3"/>
      <c r="AG1" s="3"/>
    </row>
    <row r="2" customFormat="false" ht="15" hidden="false" customHeight="true" outlineLevel="0" collapsed="false">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row>
    <row r="3" customFormat="false" ht="60" hidden="false" customHeight="true" outlineLevel="0" collapsed="false">
      <c r="A3" s="21" t="s">
        <v>287</v>
      </c>
      <c r="B3" s="21"/>
      <c r="C3" s="21"/>
      <c r="D3" s="21"/>
      <c r="E3" s="21"/>
      <c r="F3" s="21"/>
      <c r="G3" s="21"/>
      <c r="H3" s="21"/>
      <c r="I3" s="21"/>
      <c r="J3" s="21"/>
      <c r="K3" s="21"/>
      <c r="L3" s="21"/>
      <c r="M3" s="21"/>
      <c r="N3" s="3"/>
      <c r="O3" s="3"/>
      <c r="P3" s="3"/>
      <c r="Q3" s="3"/>
      <c r="R3" s="3"/>
      <c r="S3" s="3"/>
      <c r="T3" s="3"/>
      <c r="U3" s="3"/>
      <c r="V3" s="3"/>
      <c r="W3" s="3"/>
      <c r="X3" s="3"/>
      <c r="Y3" s="3"/>
      <c r="Z3" s="3"/>
      <c r="AA3" s="3"/>
      <c r="AB3" s="3"/>
      <c r="AC3" s="3"/>
      <c r="AD3" s="3"/>
      <c r="AE3" s="3"/>
      <c r="AF3" s="3"/>
      <c r="AG3" s="3"/>
    </row>
    <row r="4" customFormat="false" ht="15" hidden="false" customHeight="true" outlineLevel="0" collapsed="false">
      <c r="A4" s="21"/>
      <c r="B4" s="21"/>
      <c r="C4" s="21"/>
      <c r="D4" s="21"/>
      <c r="E4" s="21"/>
      <c r="F4" s="21"/>
      <c r="G4" s="21"/>
      <c r="H4" s="21"/>
      <c r="I4" s="21"/>
      <c r="J4" s="21"/>
      <c r="K4" s="21"/>
      <c r="L4" s="21"/>
      <c r="M4" s="21"/>
      <c r="N4" s="3"/>
      <c r="O4" s="3"/>
      <c r="P4" s="3"/>
      <c r="Q4" s="3"/>
      <c r="R4" s="3"/>
      <c r="S4" s="3"/>
      <c r="T4" s="3"/>
      <c r="U4" s="3"/>
      <c r="V4" s="3"/>
      <c r="W4" s="3"/>
      <c r="X4" s="3"/>
      <c r="Y4" s="3"/>
      <c r="Z4" s="3"/>
      <c r="AA4" s="3"/>
      <c r="AB4" s="3"/>
      <c r="AC4" s="3"/>
      <c r="AD4" s="3"/>
      <c r="AE4" s="3"/>
      <c r="AF4" s="3"/>
      <c r="AG4" s="3"/>
    </row>
    <row r="5" customFormat="false" ht="15" hidden="false" customHeight="true" outlineLevel="0" collapsed="false">
      <c r="A5" s="21"/>
      <c r="B5" s="21"/>
      <c r="C5" s="21"/>
      <c r="D5" s="21"/>
      <c r="E5" s="21"/>
      <c r="F5" s="21"/>
      <c r="G5" s="21"/>
      <c r="H5" s="21"/>
      <c r="I5" s="21"/>
      <c r="J5" s="21"/>
      <c r="K5" s="21"/>
      <c r="L5" s="21"/>
      <c r="M5" s="21"/>
      <c r="N5" s="3"/>
      <c r="O5" s="3"/>
      <c r="P5" s="3"/>
      <c r="Q5" s="3"/>
      <c r="R5" s="3"/>
      <c r="S5" s="3"/>
      <c r="T5" s="3"/>
      <c r="U5" s="3"/>
      <c r="V5" s="3"/>
      <c r="W5" s="3"/>
      <c r="X5" s="3"/>
      <c r="Y5" s="3"/>
      <c r="Z5" s="3"/>
      <c r="AA5" s="3"/>
      <c r="AB5" s="3"/>
      <c r="AC5" s="3"/>
      <c r="AD5" s="3"/>
      <c r="AE5" s="3"/>
      <c r="AF5" s="3"/>
      <c r="AG5" s="3"/>
    </row>
    <row r="6" customFormat="false" ht="15" hidden="false" customHeight="true" outlineLevel="0" collapsed="false">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row>
    <row r="7" customFormat="false" ht="15" hidden="false" customHeight="true" outlineLevel="0" collapsed="false">
      <c r="A7" s="12" t="s">
        <v>115</v>
      </c>
      <c r="B7" s="12" t="s">
        <v>288</v>
      </c>
      <c r="C7" s="12" t="s">
        <v>289</v>
      </c>
      <c r="D7" s="12" t="s">
        <v>290</v>
      </c>
      <c r="E7" s="12" t="s">
        <v>291</v>
      </c>
      <c r="F7" s="12" t="s">
        <v>30</v>
      </c>
      <c r="G7" s="12" t="s">
        <v>292</v>
      </c>
      <c r="H7" s="12" t="s">
        <v>293</v>
      </c>
      <c r="I7" s="12" t="s">
        <v>294</v>
      </c>
      <c r="J7" s="12" t="s">
        <v>295</v>
      </c>
      <c r="K7" s="12"/>
      <c r="L7" s="12" t="s">
        <v>296</v>
      </c>
      <c r="M7" s="12" t="s">
        <v>297</v>
      </c>
      <c r="N7" s="10" t="s">
        <v>298</v>
      </c>
      <c r="O7" s="10" t="s">
        <v>299</v>
      </c>
      <c r="P7" s="12" t="s">
        <v>300</v>
      </c>
      <c r="Q7" s="12" t="s">
        <v>301</v>
      </c>
      <c r="R7" s="10" t="s">
        <v>302</v>
      </c>
      <c r="S7" s="12" t="s">
        <v>303</v>
      </c>
      <c r="T7" s="12" t="s">
        <v>304</v>
      </c>
      <c r="U7" s="12" t="s">
        <v>305</v>
      </c>
      <c r="V7" s="12" t="s">
        <v>306</v>
      </c>
      <c r="W7" s="10" t="s">
        <v>307</v>
      </c>
      <c r="X7" s="12" t="s">
        <v>308</v>
      </c>
      <c r="Y7" s="12" t="s">
        <v>309</v>
      </c>
      <c r="Z7" s="12" t="s">
        <v>310</v>
      </c>
      <c r="AA7" s="12" t="s">
        <v>311</v>
      </c>
      <c r="AB7" s="12" t="s">
        <v>312</v>
      </c>
      <c r="AC7" s="12" t="s">
        <v>313</v>
      </c>
      <c r="AD7" s="12" t="s">
        <v>314</v>
      </c>
      <c r="AE7" s="10" t="s">
        <v>315</v>
      </c>
      <c r="AF7" s="10" t="s">
        <v>316</v>
      </c>
      <c r="AG7" s="12" t="s">
        <v>317</v>
      </c>
    </row>
    <row r="8" customFormat="false" ht="60" hidden="false" customHeight="true" outlineLevel="0" collapsed="false">
      <c r="A8" s="18" t="s">
        <v>318</v>
      </c>
      <c r="B8" s="14" t="s">
        <v>319</v>
      </c>
      <c r="C8" s="14" t="s">
        <v>320</v>
      </c>
      <c r="D8" s="14" t="s">
        <v>321</v>
      </c>
      <c r="E8" s="14" t="n">
        <v>4</v>
      </c>
      <c r="F8" s="14" t="s">
        <v>322</v>
      </c>
      <c r="G8" s="14" t="n">
        <v>2</v>
      </c>
      <c r="H8" s="14" t="s">
        <v>323</v>
      </c>
      <c r="I8" s="3" t="n">
        <f aca="false">IF(G8="","",MIN(10,G8+IF(H8="Ja",1,0)+IF(P8="",0,P8)))</f>
        <v>3</v>
      </c>
      <c r="J8" s="3" t="n">
        <f aca="false">IF(OR(E8="",I8=""),"",E8*I8)</f>
        <v>12</v>
      </c>
      <c r="K8" s="16"/>
      <c r="L8" s="14" t="s">
        <v>324</v>
      </c>
      <c r="M8" s="3" t="s">
        <v>325</v>
      </c>
      <c r="N8" s="3" t="str">
        <f aca="false">IF(OR(D8="",E8=""),"",IF(OR(AND(D8="Gering",E8&gt;=1,E8&lt;=3),AND(D8="Erhöht",E8&gt;=4,E8&lt;=6),AND(D8="Kritisch",E8&gt;=7,E8&lt;=10)),"OK","FEHLER: GZ passt nicht zur Stufe"))</f>
        <v>OK</v>
      </c>
      <c r="O8" s="3" t="str">
        <f aca="false">IF(OR(F8="",G8=""),"",IF(OR(AND(F8="Gering",G8&gt;=1,G8&lt;=3),AND(F8="Mäßig",G8&gt;=4,G8&lt;=6),AND(F8="Hoch",G8&gt;=7,G8&lt;=10)),"OK","FEHLER: NW passt nicht zur Stufe"))</f>
        <v>OK</v>
      </c>
      <c r="P8" s="14" t="n">
        <v>0</v>
      </c>
      <c r="Q8" s="14"/>
      <c r="R8" s="3" t="str">
        <f aca="false">IF(P8&gt;0,IF(Q8="","FEHLER: Begründung fehlt","OK"),IF(G8=10,IF(H8="Ja",IF(Q8="","FEHLER: Begründung fehlt","OK"),"OK"),"OK"))</f>
        <v>OK</v>
      </c>
      <c r="S8" s="14" t="s">
        <v>326</v>
      </c>
      <c r="T8" s="22" t="str">
        <f aca="false">IF(B8="","leer",IF(OR(A8="",C8="",D8="",E8="",F8="",G8="",H8="",S8=""),"unvollständig",IF(OR(N8&lt;&gt;"OK",O8&lt;&gt;"OK",R8&lt;&gt;"OK",AB8&lt;&gt;"OK"),"fehlerhaft","vollständig")))</f>
        <v>vollständig</v>
      </c>
      <c r="U8" s="22" t="n">
        <f aca="false">IF(T8="vollständig",J8,"")</f>
        <v>12</v>
      </c>
      <c r="V8" s="22" t="str">
        <f aca="false">IF(I8="","",IF(I8&lt;=3,"Gering",IF(I8&lt;=6,"Mäßig","Hoch")))</f>
        <v>Gering</v>
      </c>
      <c r="W8" s="3" t="n">
        <f aca="false">IF(S8="unter 5 Minuten",0,IF(S8="5 bis 10 Minuten",1,IF(S8="10 bis 15 Minuten",2,IF(S8="über 15 Minuten",99,""))))</f>
        <v>0</v>
      </c>
      <c r="X8" s="22" t="n">
        <f aca="false">IF(OR(T8&lt;&gt;"vollständig",AA8&lt;&gt;"PNA wirksam",AG8&lt;&gt;"freigegeben"),"",AC8)</f>
        <v>12</v>
      </c>
      <c r="Y8" s="22" t="str">
        <f aca="false">IF(B8="","",IF(W8=99,"Rettung &gt;15 min – Rettungskette nicht ausreichend",IF(AC8="","Rechenwert nicht bestimmbar",IF(OR(AND(D8="Kritisch",F8="Hoch"),AC8&gt;30),"Rᵢ &gt; 30 / Maßnahmen und Neubewertung","Rᵢ ≤ 30 / fachkundige Gesamtprüfung"))))</f>
        <v>Rᵢ ≤ 30 / fachkundige Gesamtprüfung</v>
      </c>
      <c r="Z8" s="22" t="str">
        <f aca="false">IF(A8="","",IFERROR(INDEX('PNA-Wirksamkeitsprüfung'!$N$7:$N$36,MATCH(A8,'PNA-Wirksamkeitsprüfung'!$A$7:$A$36,0)),"nicht bewertet"))</f>
        <v>wirksam</v>
      </c>
      <c r="AA8" s="22" t="str">
        <f aca="false">IF(B8="","leer",IF(Z8="nicht bewertet","PNA nicht bewertet",IF(Z8="nicht wirksam","PNA nicht wirksam",IF(Z8="eingeschränkt wirksam","PNA eingeschränkt wirksam","PNA wirksam"))))</f>
        <v>PNA wirksam</v>
      </c>
      <c r="AB8" s="3" t="str">
        <f aca="false">IF(A8="","",IF(COUNTIF(A$8:A$37,A8)&gt;1,"FEHLER: ID doppelt","OK"))</f>
        <v>OK</v>
      </c>
      <c r="AC8" s="22" t="n">
        <f aca="false">IF(OR(E8="",I8="",W8="",W8=99),"",(E8+W8)*I8)</f>
        <v>12</v>
      </c>
      <c r="AD8" s="22" t="str">
        <f aca="false">IF(B8="","",IF(T8&lt;&gt;"vollständig","Nicht verwendbar – Eingaben "&amp;T8,IF(W8=99,"Nicht verwendbar – Rettung &gt;15 min",IF(AC8&gt;30,"Nicht zulässig – Rᵢ &gt;30",IF(AA8&lt;&gt;"PNA wirksam","Nicht verwendbar – "&amp;AA8,IF(AG8&lt;&gt;"freigegeben","Nicht verwendbar – Freigabe "&amp;AG8,"Verwendbar – Gesamtprüfung erforderlich"))))))</f>
        <v>Verwendbar – Gesamtprüfung erforderlich</v>
      </c>
      <c r="AE8" s="3" t="n">
        <f aca="false">IF(X8="","",IF(X8=$B$42,IF(I8=$B$43,1,0),0))</f>
        <v>1</v>
      </c>
      <c r="AF8" s="3" t="n">
        <f aca="false">IF(X8="","",IF(X8=$B$42,I8,""))</f>
        <v>3</v>
      </c>
      <c r="AG8" s="23" t="str">
        <f aca="false">IF(B8="","",IFERROR(INDEX('PNA-Wirksamkeitsprüfung'!$T$7:$T$36,MATCH(A8,'PNA-Wirksamkeitsprüfung'!$A$7:$A$36,0)),"nicht vorhanden"))</f>
        <v>freigegeben</v>
      </c>
    </row>
    <row r="9" customFormat="false" ht="60" hidden="false" customHeight="true" outlineLevel="0" collapsed="false">
      <c r="A9" s="18" t="s">
        <v>327</v>
      </c>
      <c r="B9" s="14" t="s">
        <v>328</v>
      </c>
      <c r="C9" s="14" t="s">
        <v>329</v>
      </c>
      <c r="D9" s="14" t="s">
        <v>321</v>
      </c>
      <c r="E9" s="14" t="n">
        <v>6</v>
      </c>
      <c r="F9" s="14" t="s">
        <v>330</v>
      </c>
      <c r="G9" s="14" t="n">
        <v>4</v>
      </c>
      <c r="H9" s="14" t="s">
        <v>323</v>
      </c>
      <c r="I9" s="3" t="n">
        <f aca="false">IF(G9="","",MIN(10,G9+IF(H9="Ja",1,0)+IF(P9="",0,P9)))</f>
        <v>5</v>
      </c>
      <c r="J9" s="3" t="n">
        <f aca="false">IF(OR(E9="",I9=""),"",E9*I9)</f>
        <v>30</v>
      </c>
      <c r="K9" s="16"/>
      <c r="L9" s="14" t="s">
        <v>331</v>
      </c>
      <c r="M9" s="3" t="s">
        <v>325</v>
      </c>
      <c r="N9" s="3" t="str">
        <f aca="false">IF(OR(D9="",E9=""),"",IF(OR(AND(D9="Gering",E9&gt;=1,E9&lt;=3),AND(D9="Erhöht",E9&gt;=4,E9&lt;=6),AND(D9="Kritisch",E9&gt;=7,E9&lt;=10)),"OK","FEHLER: GZ passt nicht zur Stufe"))</f>
        <v>OK</v>
      </c>
      <c r="O9" s="3" t="str">
        <f aca="false">IF(OR(F9="",G9=""),"",IF(OR(AND(F9="Gering",G9&gt;=1,G9&lt;=3),AND(F9="Mäßig",G9&gt;=4,G9&lt;=6),AND(F9="Hoch",G9&gt;=7,G9&lt;=10)),"OK","FEHLER: NW passt nicht zur Stufe"))</f>
        <v>OK</v>
      </c>
      <c r="P9" s="14" t="n">
        <v>0</v>
      </c>
      <c r="Q9" s="14"/>
      <c r="R9" s="3" t="str">
        <f aca="false">IF(P9&gt;0,IF(Q9="","FEHLER: Begründung fehlt","OK"),IF(G9=10,IF(H9="Ja",IF(Q9="","FEHLER: Begründung fehlt","OK"),"OK"),"OK"))</f>
        <v>OK</v>
      </c>
      <c r="S9" s="14" t="s">
        <v>332</v>
      </c>
      <c r="T9" s="22" t="str">
        <f aca="false">IF(B9="","leer",IF(OR(A9="",C9="",D9="",E9="",F9="",G9="",H9="",S9=""),"unvollständig",IF(OR(N9&lt;&gt;"OK",O9&lt;&gt;"OK",R9&lt;&gt;"OK",AB9&lt;&gt;"OK"),"fehlerhaft","vollständig")))</f>
        <v>vollständig</v>
      </c>
      <c r="U9" s="22" t="n">
        <f aca="false">IF(T9="vollständig",J9,"")</f>
        <v>30</v>
      </c>
      <c r="V9" s="22" t="str">
        <f aca="false">IF(I9="","",IF(I9&lt;=3,"Gering",IF(I9&lt;=6,"Mäßig","Hoch")))</f>
        <v>Mäßig</v>
      </c>
      <c r="W9" s="3" t="n">
        <f aca="false">IF(S9="unter 5 Minuten",0,IF(S9="5 bis 10 Minuten",1,IF(S9="10 bis 15 Minuten",2,IF(S9="über 15 Minuten",99,""))))</f>
        <v>1</v>
      </c>
      <c r="X9" s="22" t="str">
        <f aca="false">IF(OR(T9&lt;&gt;"vollständig",AA9&lt;&gt;"PNA wirksam",AG9&lt;&gt;"freigegeben"),"",AC9)</f>
        <v/>
      </c>
      <c r="Y9" s="22" t="str">
        <f aca="false">IF(B9="","",IF(W9=99,"Rettung &gt;15 min – Rettungskette nicht ausreichend",IF(AC9="","Rechenwert nicht bestimmbar",IF(OR(AND(D9="Kritisch",F9="Hoch"),AC9&gt;30),"Rᵢ &gt; 30 / Maßnahmen und Neubewertung","Rᵢ ≤ 30 / fachkundige Gesamtprüfung"))))</f>
        <v>Rᵢ &gt; 30 / Maßnahmen und Neubewertung</v>
      </c>
      <c r="Z9" s="22" t="str">
        <f aca="false">IF(A9="","",IFERROR(INDEX('PNA-Wirksamkeitsprüfung'!$N$7:$N$36,MATCH(A9,'PNA-Wirksamkeitsprüfung'!$A$7:$A$36,0)),"nicht bewertet"))</f>
        <v>eingeschränkt wirksam</v>
      </c>
      <c r="AA9" s="22" t="str">
        <f aca="false">IF(B9="","leer",IF(Z9="nicht bewertet","PNA nicht bewertet",IF(Z9="nicht wirksam","PNA nicht wirksam",IF(Z9="eingeschränkt wirksam","PNA eingeschränkt wirksam","PNA wirksam"))))</f>
        <v>PNA eingeschränkt wirksam</v>
      </c>
      <c r="AB9" s="3" t="str">
        <f aca="false">IF(A9="","",IF(COUNTIF(A$8:A$37,A9)&gt;1,"FEHLER: ID doppelt","OK"))</f>
        <v>OK</v>
      </c>
      <c r="AC9" s="22" t="n">
        <f aca="false">IF(OR(E9="",I9="",W9="",W9=99),"",(E9+W9)*I9)</f>
        <v>35</v>
      </c>
      <c r="AD9" s="22" t="str">
        <f aca="false">IF(B9="","",IF(T9&lt;&gt;"vollständig","Nicht verwendbar – Eingaben "&amp;T9,IF(W9=99,"Nicht verwendbar – Rettung &gt;15 min",IF(AC9&gt;30,"Nicht zulässig – Rᵢ &gt;30",IF(AA9&lt;&gt;"PNA wirksam","Nicht verwendbar – "&amp;AA9,IF(AG9&lt;&gt;"freigegeben","Nicht verwendbar – Freigabe "&amp;AG9,"Verwendbar – Gesamtprüfung erforderlich"))))))</f>
        <v>Nicht zulässig – Rᵢ &gt;30</v>
      </c>
      <c r="AE9" s="3" t="str">
        <f aca="false">IF(X9="","",IF(X9=$B$42,IF(I9=$B$43,1,0),0))</f>
        <v/>
      </c>
      <c r="AF9" s="3" t="str">
        <f aca="false">IF(X9="","",IF(X9=$B$42,I9,""))</f>
        <v/>
      </c>
      <c r="AG9" s="23" t="str">
        <f aca="false">IF(B9="","",IFERROR(INDEX('PNA-Wirksamkeitsprüfung'!$T$7:$T$36,MATCH(A9,'PNA-Wirksamkeitsprüfung'!$A$7:$A$36,0)),"nicht vorhanden"))</f>
        <v>Review erforderlich</v>
      </c>
    </row>
    <row r="10" customFormat="false" ht="60" hidden="false" customHeight="true" outlineLevel="0" collapsed="false">
      <c r="A10" s="18" t="s">
        <v>333</v>
      </c>
      <c r="B10" s="14" t="s">
        <v>334</v>
      </c>
      <c r="C10" s="14" t="s">
        <v>335</v>
      </c>
      <c r="D10" s="14" t="s">
        <v>336</v>
      </c>
      <c r="E10" s="14" t="n">
        <v>9</v>
      </c>
      <c r="F10" s="14" t="s">
        <v>330</v>
      </c>
      <c r="G10" s="14" t="n">
        <v>5</v>
      </c>
      <c r="H10" s="14" t="s">
        <v>323</v>
      </c>
      <c r="I10" s="3" t="n">
        <f aca="false">IF(G10="","",MIN(10,G10+IF(H10="Ja",1,0)+IF(P10="",0,P10)))</f>
        <v>7</v>
      </c>
      <c r="J10" s="3" t="n">
        <f aca="false">IF(OR(E10="",I10=""),"",E10*I10)</f>
        <v>63</v>
      </c>
      <c r="K10" s="16"/>
      <c r="L10" s="14" t="s">
        <v>337</v>
      </c>
      <c r="M10" s="3" t="s">
        <v>325</v>
      </c>
      <c r="N10" s="3" t="str">
        <f aca="false">IF(OR(D10="",E10=""),"",IF(OR(AND(D10="Gering",E10&gt;=1,E10&lt;=3),AND(D10="Erhöht",E10&gt;=4,E10&lt;=6),AND(D10="Kritisch",E10&gt;=7,E10&lt;=10)),"OK","FEHLER: GZ passt nicht zur Stufe"))</f>
        <v>OK</v>
      </c>
      <c r="O10" s="3" t="str">
        <f aca="false">IF(OR(F10="",G10=""),"",IF(OR(AND(F10="Gering",G10&gt;=1,G10&lt;=3),AND(F10="Mäßig",G10&gt;=4,G10&lt;=6),AND(F10="Hoch",G10&gt;=7,G10&lt;=10)),"OK","FEHLER: NW passt nicht zur Stufe"))</f>
        <v>OK</v>
      </c>
      <c r="P10" s="14" t="n">
        <v>1</v>
      </c>
      <c r="Q10" s="14" t="s">
        <v>338</v>
      </c>
      <c r="R10" s="3" t="str">
        <f aca="false">IF(P10&gt;0,IF(Q10="","FEHLER: Begründung fehlt","OK"),IF(G10=10,IF(H10="Ja",IF(Q10="","FEHLER: Begründung fehlt","OK"),"OK"),"OK"))</f>
        <v>OK</v>
      </c>
      <c r="S10" s="14" t="s">
        <v>339</v>
      </c>
      <c r="T10" s="22" t="str">
        <f aca="false">IF(B10="","leer",IF(OR(A10="",C10="",D10="",E10="",F10="",G10="",H10="",S10=""),"unvollständig",IF(OR(N10&lt;&gt;"OK",O10&lt;&gt;"OK",R10&lt;&gt;"OK",AB10&lt;&gt;"OK"),"fehlerhaft","vollständig")))</f>
        <v>vollständig</v>
      </c>
      <c r="U10" s="22" t="n">
        <f aca="false">IF(T10="vollständig",J10,"")</f>
        <v>63</v>
      </c>
      <c r="V10" s="22" t="str">
        <f aca="false">IF(I10="","",IF(I10&lt;=3,"Gering",IF(I10&lt;=6,"Mäßig","Hoch")))</f>
        <v>Hoch</v>
      </c>
      <c r="W10" s="3" t="n">
        <f aca="false">IF(S10="unter 5 Minuten",0,IF(S10="5 bis 10 Minuten",1,IF(S10="10 bis 15 Minuten",2,IF(S10="über 15 Minuten",99,""))))</f>
        <v>2</v>
      </c>
      <c r="X10" s="22" t="str">
        <f aca="false">IF(OR(T10&lt;&gt;"vollständig",AA10&lt;&gt;"PNA wirksam",AG10&lt;&gt;"freigegeben"),"",AC10)</f>
        <v/>
      </c>
      <c r="Y10" s="22" t="str">
        <f aca="false">IF(B10="","",IF(W10=99,"Rettung &gt;15 min – Rettungskette nicht ausreichend",IF(AC10="","Rechenwert nicht bestimmbar",IF(OR(AND(D10="Kritisch",F10="Hoch"),AC10&gt;30),"Rᵢ &gt; 30 / Maßnahmen und Neubewertung","Rᵢ ≤ 30 / fachkundige Gesamtprüfung"))))</f>
        <v>Rᵢ &gt; 30 / Maßnahmen und Neubewertung</v>
      </c>
      <c r="Z10" s="22" t="str">
        <f aca="false">IF(A10="","",IFERROR(INDEX('PNA-Wirksamkeitsprüfung'!$N$7:$N$36,MATCH(A10,'PNA-Wirksamkeitsprüfung'!$A$7:$A$36,0)),"nicht bewertet"))</f>
        <v>wirksam</v>
      </c>
      <c r="AA10" s="22" t="str">
        <f aca="false">IF(B10="","leer",IF(Z10="nicht bewertet","PNA nicht bewertet",IF(Z10="nicht wirksam","PNA nicht wirksam",IF(Z10="eingeschränkt wirksam","PNA eingeschränkt wirksam","PNA wirksam"))))</f>
        <v>PNA wirksam</v>
      </c>
      <c r="AB10" s="3" t="str">
        <f aca="false">IF(A10="","",IF(COUNTIF(A$8:A$37,A10)&gt;1,"FEHLER: ID doppelt","OK"))</f>
        <v>OK</v>
      </c>
      <c r="AC10" s="22" t="n">
        <f aca="false">IF(OR(E10="",I10="",W10="",W10=99),"",(E10+W10)*I10)</f>
        <v>77</v>
      </c>
      <c r="AD10" s="22" t="str">
        <f aca="false">IF(B10="","",IF(T10&lt;&gt;"vollständig","Nicht verwendbar – Eingaben "&amp;T10,IF(W10=99,"Nicht verwendbar – Rettung &gt;15 min",IF(AC10&gt;30,"Nicht zulässig – Rᵢ &gt;30",IF(AA10&lt;&gt;"PNA wirksam","Nicht verwendbar – "&amp;AA10,IF(AG10&lt;&gt;"freigegeben","Nicht verwendbar – Freigabe "&amp;AG10,"Verwendbar – Gesamtprüfung erforderlich"))))))</f>
        <v>Nicht zulässig – Rᵢ &gt;30</v>
      </c>
      <c r="AE10" s="3" t="str">
        <f aca="false">IF(X10="","",IF(X10=$B$42,IF(I10=$B$43,1,0),0))</f>
        <v/>
      </c>
      <c r="AF10" s="3" t="str">
        <f aca="false">IF(X10="","",IF(X10=$B$42,I10,""))</f>
        <v/>
      </c>
      <c r="AG10" s="23" t="str">
        <f aca="false">IF(B10="","",IFERROR(INDEX('PNA-Wirksamkeitsprüfung'!$T$7:$T$36,MATCH(A10,'PNA-Wirksamkeitsprüfung'!$A$7:$A$36,0)),"nicht vorhanden"))</f>
        <v>nicht freigegeben</v>
      </c>
    </row>
    <row r="11" customFormat="false" ht="60" hidden="false" customHeight="true" outlineLevel="0" collapsed="false">
      <c r="A11" s="18" t="s">
        <v>340</v>
      </c>
      <c r="B11" s="14" t="s">
        <v>341</v>
      </c>
      <c r="C11" s="14" t="s">
        <v>342</v>
      </c>
      <c r="D11" s="14" t="s">
        <v>321</v>
      </c>
      <c r="E11" s="14" t="n">
        <v>5</v>
      </c>
      <c r="F11" s="14" t="s">
        <v>322</v>
      </c>
      <c r="G11" s="14" t="n">
        <v>2</v>
      </c>
      <c r="H11" s="14" t="s">
        <v>323</v>
      </c>
      <c r="I11" s="3" t="n">
        <f aca="false">IF(G11="","",MIN(10,G11+IF(H11="Ja",1,0)+IF(P11="",0,P11)))</f>
        <v>3</v>
      </c>
      <c r="J11" s="3" t="n">
        <f aca="false">IF(OR(E11="",I11=""),"",E11*I11)</f>
        <v>15</v>
      </c>
      <c r="K11" s="16"/>
      <c r="L11" s="14" t="s">
        <v>343</v>
      </c>
      <c r="M11" s="3" t="s">
        <v>325</v>
      </c>
      <c r="N11" s="3" t="str">
        <f aca="false">IF(OR(D11="",E11=""),"",IF(OR(AND(D11="Gering",E11&gt;=1,E11&lt;=3),AND(D11="Erhöht",E11&gt;=4,E11&lt;=6),AND(D11="Kritisch",E11&gt;=7,E11&lt;=10)),"OK","FEHLER: GZ passt nicht zur Stufe"))</f>
        <v>OK</v>
      </c>
      <c r="O11" s="3" t="str">
        <f aca="false">IF(OR(F11="",G11=""),"",IF(OR(AND(F11="Gering",G11&gt;=1,G11&lt;=3),AND(F11="Mäßig",G11&gt;=4,G11&lt;=6),AND(F11="Hoch",G11&gt;=7,G11&lt;=10)),"OK","FEHLER: NW passt nicht zur Stufe"))</f>
        <v>OK</v>
      </c>
      <c r="P11" s="14" t="n">
        <v>0</v>
      </c>
      <c r="Q11" s="14"/>
      <c r="R11" s="3" t="str">
        <f aca="false">IF(P11&gt;0,IF(Q11="","FEHLER: Begründung fehlt","OK"),IF(G11=10,IF(H11="Ja",IF(Q11="","FEHLER: Begründung fehlt","OK"),"OK"),"OK"))</f>
        <v>OK</v>
      </c>
      <c r="S11" s="14" t="s">
        <v>344</v>
      </c>
      <c r="T11" s="22" t="str">
        <f aca="false">IF(B11="","leer",IF(OR(A11="",C11="",D11="",E11="",F11="",G11="",H11="",S11=""),"unvollständig",IF(OR(N11&lt;&gt;"OK",O11&lt;&gt;"OK",R11&lt;&gt;"OK",AB11&lt;&gt;"OK"),"fehlerhaft","vollständig")))</f>
        <v>vollständig</v>
      </c>
      <c r="U11" s="22" t="n">
        <f aca="false">IF(T11="vollständig",J11,"")</f>
        <v>15</v>
      </c>
      <c r="V11" s="22" t="str">
        <f aca="false">IF(I11="","",IF(I11&lt;=3,"Gering",IF(I11&lt;=6,"Mäßig","Hoch")))</f>
        <v>Gering</v>
      </c>
      <c r="W11" s="3" t="n">
        <f aca="false">IF(S11="unter 5 Minuten",0,IF(S11="5 bis 10 Minuten",1,IF(S11="10 bis 15 Minuten",2,IF(S11="über 15 Minuten",99,""))))</f>
        <v>99</v>
      </c>
      <c r="X11" s="22" t="str">
        <f aca="false">IF(OR(T11&lt;&gt;"vollständig",AA11&lt;&gt;"PNA wirksam",AG11&lt;&gt;"freigegeben"),"",AC11)</f>
        <v/>
      </c>
      <c r="Y11" s="22" t="str">
        <f aca="false">IF(B11="","",IF(W11=99,"Rettung &gt;15 min – Rettungskette nicht ausreichend",IF(AC11="","Rechenwert nicht bestimmbar",IF(OR(AND(D11="Kritisch",F11="Hoch"),AC11&gt;30),"Rᵢ &gt; 30 / Maßnahmen und Neubewertung","Rᵢ ≤ 30 / fachkundige Gesamtprüfung"))))</f>
        <v>Rettung &gt;15 min – Rettungskette nicht ausreichend</v>
      </c>
      <c r="Z11" s="22" t="str">
        <f aca="false">IF(A11="","",IFERROR(INDEX('PNA-Wirksamkeitsprüfung'!$N$7:$N$36,MATCH(A11,'PNA-Wirksamkeitsprüfung'!$A$7:$A$36,0)),"nicht bewertet"))</f>
        <v>wirksam</v>
      </c>
      <c r="AA11" s="22" t="str">
        <f aca="false">IF(B11="","leer",IF(Z11="nicht bewertet","PNA nicht bewertet",IF(Z11="nicht wirksam","PNA nicht wirksam",IF(Z11="eingeschränkt wirksam","PNA eingeschränkt wirksam","PNA wirksam"))))</f>
        <v>PNA wirksam</v>
      </c>
      <c r="AB11" s="3" t="str">
        <f aca="false">IF(A11="","",IF(COUNTIF(A$8:A$37,A11)&gt;1,"FEHLER: ID doppelt","OK"))</f>
        <v>OK</v>
      </c>
      <c r="AC11" s="22" t="str">
        <f aca="false">IF(OR(E11="",I11="",W11="",W11=99),"",(E11+W11)*I11)</f>
        <v/>
      </c>
      <c r="AD11" s="22" t="str">
        <f aca="false">IF(B11="","",IF(T11&lt;&gt;"vollständig","Nicht verwendbar – Eingaben "&amp;T11,IF(W11=99,"Nicht verwendbar – Rettung &gt;15 min",IF(AC11&gt;30,"Nicht zulässig – Rᵢ &gt;30",IF(AA11&lt;&gt;"PNA wirksam","Nicht verwendbar – "&amp;AA11,IF(AG11&lt;&gt;"freigegeben","Nicht verwendbar – Freigabe "&amp;AG11,"Verwendbar – Gesamtprüfung erforderlich"))))))</f>
        <v>Nicht verwendbar – Rettung &gt;15 min</v>
      </c>
      <c r="AE11" s="3" t="str">
        <f aca="false">IF(X11="","",IF(X11=$B$42,IF(I11=$B$43,1,0),0))</f>
        <v/>
      </c>
      <c r="AF11" s="3" t="str">
        <f aca="false">IF(X11="","",IF(X11=$B$42,I11,""))</f>
        <v/>
      </c>
      <c r="AG11" s="23" t="str">
        <f aca="false">IF(B11="","",IFERROR(INDEX('PNA-Wirksamkeitsprüfung'!$T$7:$T$36,MATCH(A11,'PNA-Wirksamkeitsprüfung'!$A$7:$A$36,0)),"nicht vorhanden"))</f>
        <v>nicht freigegeben</v>
      </c>
    </row>
    <row r="12" customFormat="false" ht="60" hidden="false" customHeight="true" outlineLevel="0" collapsed="false">
      <c r="A12" s="18" t="s">
        <v>345</v>
      </c>
      <c r="B12" s="14"/>
      <c r="C12" s="14"/>
      <c r="D12" s="14"/>
      <c r="E12" s="14"/>
      <c r="F12" s="14"/>
      <c r="G12" s="14"/>
      <c r="H12" s="14"/>
      <c r="I12" s="3" t="str">
        <f aca="false">IF(G12="","",MIN(10,G12+IF(H12="Ja",1,0)+IF(P12="",0,P12)))</f>
        <v/>
      </c>
      <c r="J12" s="3" t="str">
        <f aca="false">IF(OR(E12="",I12=""),"",E12*I12)</f>
        <v/>
      </c>
      <c r="K12" s="16"/>
      <c r="L12" s="14"/>
      <c r="M12" s="3" t="s">
        <v>325</v>
      </c>
      <c r="N12" s="3" t="str">
        <f aca="false">IF(OR(D12="",E12=""),"",IF(OR(AND(D12="Gering",E12&gt;=1,E12&lt;=3),AND(D12="Erhöht",E12&gt;=4,E12&lt;=6),AND(D12="Kritisch",E12&gt;=7,E12&lt;=10)),"OK","FEHLER: GZ passt nicht zur Stufe"))</f>
        <v/>
      </c>
      <c r="O12" s="3" t="str">
        <f aca="false">IF(OR(F12="",G12=""),"",IF(OR(AND(F12="Gering",G12&gt;=1,G12&lt;=3),AND(F12="Mäßig",G12&gt;=4,G12&lt;=6),AND(F12="Hoch",G12&gt;=7,G12&lt;=10)),"OK","FEHLER: NW passt nicht zur Stufe"))</f>
        <v/>
      </c>
      <c r="P12" s="14"/>
      <c r="Q12" s="14"/>
      <c r="R12" s="3" t="str">
        <f aca="false">IF(P12&gt;0,IF(Q12="","FEHLER: Begründung fehlt","OK"),IF(G12=10,IF(H12="Ja",IF(Q12="","FEHLER: Begründung fehlt","OK"),"OK"),"OK"))</f>
        <v>OK</v>
      </c>
      <c r="S12" s="14"/>
      <c r="T12" s="22" t="str">
        <f aca="false">IF(B12="","leer",IF(OR(A12="",C12="",D12="",E12="",F12="",G12="",H12="",S12=""),"unvollständig",IF(OR(N12&lt;&gt;"OK",O12&lt;&gt;"OK",R12&lt;&gt;"OK",AB12&lt;&gt;"OK"),"fehlerhaft","vollständig")))</f>
        <v>leer</v>
      </c>
      <c r="U12" s="22" t="str">
        <f aca="false">IF(T12="vollständig",J12,"")</f>
        <v/>
      </c>
      <c r="V12" s="22" t="str">
        <f aca="false">IF(I12="","",IF(I12&lt;=3,"Gering",IF(I12&lt;=6,"Mäßig","Hoch")))</f>
        <v/>
      </c>
      <c r="W12" s="3" t="str">
        <f aca="false">IF(S12="unter 5 Minuten",0,IF(S12="5 bis 10 Minuten",1,IF(S12="10 bis 15 Minuten",2,IF(S12="über 15 Minuten",99,""))))</f>
        <v/>
      </c>
      <c r="X12" s="22" t="str">
        <f aca="false">IF(OR(T12&lt;&gt;"vollständig",AA12&lt;&gt;"PNA wirksam",AG12&lt;&gt;"freigegeben"),"",AC12)</f>
        <v/>
      </c>
      <c r="Y12" s="22" t="str">
        <f aca="false">IF(B12="","",IF(W12=99,"Rettung &gt;15 min – Rettungskette nicht ausreichend",IF(AC12="","Rechenwert nicht bestimmbar",IF(OR(AND(D12="Kritisch",F12="Hoch"),AC12&gt;30),"Rᵢ &gt; 30 / Maßnahmen und Neubewertung","Rᵢ ≤ 30 / fachkundige Gesamtprüfung"))))</f>
        <v/>
      </c>
      <c r="Z12" s="22" t="str">
        <f aca="false">IF(A12="","",IFERROR(INDEX('PNA-Wirksamkeitsprüfung'!$N$7:$N$36,MATCH(A12,'PNA-Wirksamkeitsprüfung'!$A$7:$A$36,0)),"nicht bewertet"))</f>
        <v>nicht bewertet</v>
      </c>
      <c r="AA12" s="22" t="str">
        <f aca="false">IF(B12="","leer",IF(Z12="nicht bewertet","PNA nicht bewertet",IF(Z12="nicht wirksam","PNA nicht wirksam",IF(Z12="eingeschränkt wirksam","PNA eingeschränkt wirksam","PNA wirksam"))))</f>
        <v>leer</v>
      </c>
      <c r="AB12" s="3" t="str">
        <f aca="false">IF(A12="","",IF(COUNTIF(A$8:A$37,A12)&gt;1,"FEHLER: ID doppelt","OK"))</f>
        <v>OK</v>
      </c>
      <c r="AC12" s="22" t="str">
        <f aca="false">IF(OR(E12="",I12="",W12="",W12=99),"",(E12+W12)*I12)</f>
        <v/>
      </c>
      <c r="AD12" s="22" t="str">
        <f aca="false">IF(B12="","",IF(T12&lt;&gt;"vollständig","Nicht verwendbar – Eingaben "&amp;T12,IF(W12=99,"Nicht verwendbar – Rettung &gt;15 min",IF(AC12&gt;30,"Nicht zulässig – Rᵢ &gt;30",IF(AA12&lt;&gt;"PNA wirksam","Nicht verwendbar – "&amp;AA12,IF(AG12&lt;&gt;"freigegeben","Nicht verwendbar – Freigabe "&amp;AG12,"Verwendbar – Gesamtprüfung erforderlich"))))))</f>
        <v/>
      </c>
      <c r="AE12" s="3" t="str">
        <f aca="false">IF(X12="","",IF(X12=$B$42,IF(I12=$B$43,1,0),0))</f>
        <v/>
      </c>
      <c r="AF12" s="3" t="str">
        <f aca="false">IF(X12="","",IF(X12=$B$42,I12,""))</f>
        <v/>
      </c>
      <c r="AG12" s="23" t="str">
        <f aca="false">IF(B12="","",IFERROR(INDEX('PNA-Wirksamkeitsprüfung'!$T$7:$T$36,MATCH(A12,'PNA-Wirksamkeitsprüfung'!$A$7:$A$36,0)),"nicht vorhanden"))</f>
        <v/>
      </c>
    </row>
    <row r="13" customFormat="false" ht="60" hidden="false" customHeight="true" outlineLevel="0" collapsed="false">
      <c r="A13" s="18" t="s">
        <v>346</v>
      </c>
      <c r="B13" s="14"/>
      <c r="C13" s="14"/>
      <c r="D13" s="14"/>
      <c r="E13" s="14"/>
      <c r="F13" s="14"/>
      <c r="G13" s="14"/>
      <c r="H13" s="14"/>
      <c r="I13" s="3" t="str">
        <f aca="false">IF(G13="","",MIN(10,G13+IF(H13="Ja",1,0)+IF(P13="",0,P13)))</f>
        <v/>
      </c>
      <c r="J13" s="3" t="str">
        <f aca="false">IF(OR(E13="",I13=""),"",E13*I13)</f>
        <v/>
      </c>
      <c r="K13" s="16"/>
      <c r="L13" s="14"/>
      <c r="M13" s="3" t="s">
        <v>325</v>
      </c>
      <c r="N13" s="3" t="str">
        <f aca="false">IF(OR(D13="",E13=""),"",IF(OR(AND(D13="Gering",E13&gt;=1,E13&lt;=3),AND(D13="Erhöht",E13&gt;=4,E13&lt;=6),AND(D13="Kritisch",E13&gt;=7,E13&lt;=10)),"OK","FEHLER: GZ passt nicht zur Stufe"))</f>
        <v/>
      </c>
      <c r="O13" s="3" t="str">
        <f aca="false">IF(OR(F13="",G13=""),"",IF(OR(AND(F13="Gering",G13&gt;=1,G13&lt;=3),AND(F13="Mäßig",G13&gt;=4,G13&lt;=6),AND(F13="Hoch",G13&gt;=7,G13&lt;=10)),"OK","FEHLER: NW passt nicht zur Stufe"))</f>
        <v/>
      </c>
      <c r="P13" s="14"/>
      <c r="Q13" s="14"/>
      <c r="R13" s="3" t="str">
        <f aca="false">IF(P13&gt;0,IF(Q13="","FEHLER: Begründung fehlt","OK"),IF(G13=10,IF(H13="Ja",IF(Q13="","FEHLER: Begründung fehlt","OK"),"OK"),"OK"))</f>
        <v>OK</v>
      </c>
      <c r="S13" s="14"/>
      <c r="T13" s="22" t="str">
        <f aca="false">IF(B13="","leer",IF(OR(A13="",C13="",D13="",E13="",F13="",G13="",H13="",S13=""),"unvollständig",IF(OR(N13&lt;&gt;"OK",O13&lt;&gt;"OK",R13&lt;&gt;"OK",AB13&lt;&gt;"OK"),"fehlerhaft","vollständig")))</f>
        <v>leer</v>
      </c>
      <c r="U13" s="22" t="str">
        <f aca="false">IF(T13="vollständig",J13,"")</f>
        <v/>
      </c>
      <c r="V13" s="22" t="str">
        <f aca="false">IF(I13="","",IF(I13&lt;=3,"Gering",IF(I13&lt;=6,"Mäßig","Hoch")))</f>
        <v/>
      </c>
      <c r="W13" s="3" t="str">
        <f aca="false">IF(S13="unter 5 Minuten",0,IF(S13="5 bis 10 Minuten",1,IF(S13="10 bis 15 Minuten",2,IF(S13="über 15 Minuten",99,""))))</f>
        <v/>
      </c>
      <c r="X13" s="22" t="str">
        <f aca="false">IF(OR(T13&lt;&gt;"vollständig",AA13&lt;&gt;"PNA wirksam",AG13&lt;&gt;"freigegeben"),"",AC13)</f>
        <v/>
      </c>
      <c r="Y13" s="22" t="str">
        <f aca="false">IF(B13="","",IF(W13=99,"Rettung &gt;15 min – Rettungskette nicht ausreichend",IF(AC13="","Rechenwert nicht bestimmbar",IF(OR(AND(D13="Kritisch",F13="Hoch"),AC13&gt;30),"Rᵢ &gt; 30 / Maßnahmen und Neubewertung","Rᵢ ≤ 30 / fachkundige Gesamtprüfung"))))</f>
        <v/>
      </c>
      <c r="Z13" s="22" t="str">
        <f aca="false">IF(A13="","",IFERROR(INDEX('PNA-Wirksamkeitsprüfung'!$N$7:$N$36,MATCH(A13,'PNA-Wirksamkeitsprüfung'!$A$7:$A$36,0)),"nicht bewertet"))</f>
        <v>nicht bewertet</v>
      </c>
      <c r="AA13" s="22" t="str">
        <f aca="false">IF(B13="","leer",IF(Z13="nicht bewertet","PNA nicht bewertet",IF(Z13="nicht wirksam","PNA nicht wirksam",IF(Z13="eingeschränkt wirksam","PNA eingeschränkt wirksam","PNA wirksam"))))</f>
        <v>leer</v>
      </c>
      <c r="AB13" s="3" t="str">
        <f aca="false">IF(A13="","",IF(COUNTIF(A$8:A$37,A13)&gt;1,"FEHLER: ID doppelt","OK"))</f>
        <v>OK</v>
      </c>
      <c r="AC13" s="22" t="str">
        <f aca="false">IF(OR(E13="",I13="",W13="",W13=99),"",(E13+W13)*I13)</f>
        <v/>
      </c>
      <c r="AD13" s="22" t="str">
        <f aca="false">IF(B13="","",IF(T13&lt;&gt;"vollständig","Nicht verwendbar – Eingaben "&amp;T13,IF(W13=99,"Nicht verwendbar – Rettung &gt;15 min",IF(AC13&gt;30,"Nicht zulässig – Rᵢ &gt;30",IF(AA13&lt;&gt;"PNA wirksam","Nicht verwendbar – "&amp;AA13,IF(AG13&lt;&gt;"freigegeben","Nicht verwendbar – Freigabe "&amp;AG13,"Verwendbar – Gesamtprüfung erforderlich"))))))</f>
        <v/>
      </c>
      <c r="AE13" s="3" t="str">
        <f aca="false">IF(X13="","",IF(X13=$B$42,IF(I13=$B$43,1,0),0))</f>
        <v/>
      </c>
      <c r="AF13" s="3" t="str">
        <f aca="false">IF(X13="","",IF(X13=$B$42,I13,""))</f>
        <v/>
      </c>
      <c r="AG13" s="23" t="str">
        <f aca="false">IF(B13="","",IFERROR(INDEX('PNA-Wirksamkeitsprüfung'!$T$7:$T$36,MATCH(A13,'PNA-Wirksamkeitsprüfung'!$A$7:$A$36,0)),"nicht vorhanden"))</f>
        <v/>
      </c>
    </row>
    <row r="14" customFormat="false" ht="60" hidden="false" customHeight="true" outlineLevel="0" collapsed="false">
      <c r="A14" s="18" t="s">
        <v>347</v>
      </c>
      <c r="B14" s="14"/>
      <c r="C14" s="14"/>
      <c r="D14" s="14"/>
      <c r="E14" s="14"/>
      <c r="F14" s="14"/>
      <c r="G14" s="14"/>
      <c r="H14" s="14"/>
      <c r="I14" s="3" t="str">
        <f aca="false">IF(G14="","",MIN(10,G14+IF(H14="Ja",1,0)+IF(P14="",0,P14)))</f>
        <v/>
      </c>
      <c r="J14" s="3" t="str">
        <f aca="false">IF(OR(E14="",I14=""),"",E14*I14)</f>
        <v/>
      </c>
      <c r="K14" s="16"/>
      <c r="L14" s="14"/>
      <c r="M14" s="3" t="s">
        <v>325</v>
      </c>
      <c r="N14" s="3" t="str">
        <f aca="false">IF(OR(D14="",E14=""),"",IF(OR(AND(D14="Gering",E14&gt;=1,E14&lt;=3),AND(D14="Erhöht",E14&gt;=4,E14&lt;=6),AND(D14="Kritisch",E14&gt;=7,E14&lt;=10)),"OK","FEHLER: GZ passt nicht zur Stufe"))</f>
        <v/>
      </c>
      <c r="O14" s="3" t="str">
        <f aca="false">IF(OR(F14="",G14=""),"",IF(OR(AND(F14="Gering",G14&gt;=1,G14&lt;=3),AND(F14="Mäßig",G14&gt;=4,G14&lt;=6),AND(F14="Hoch",G14&gt;=7,G14&lt;=10)),"OK","FEHLER: NW passt nicht zur Stufe"))</f>
        <v/>
      </c>
      <c r="P14" s="14"/>
      <c r="Q14" s="14"/>
      <c r="R14" s="3" t="str">
        <f aca="false">IF(P14&gt;0,IF(Q14="","FEHLER: Begründung fehlt","OK"),IF(G14=10,IF(H14="Ja",IF(Q14="","FEHLER: Begründung fehlt","OK"),"OK"),"OK"))</f>
        <v>OK</v>
      </c>
      <c r="S14" s="14"/>
      <c r="T14" s="22" t="str">
        <f aca="false">IF(B14="","leer",IF(OR(A14="",C14="",D14="",E14="",F14="",G14="",H14="",S14=""),"unvollständig",IF(OR(N14&lt;&gt;"OK",O14&lt;&gt;"OK",R14&lt;&gt;"OK",AB14&lt;&gt;"OK"),"fehlerhaft","vollständig")))</f>
        <v>leer</v>
      </c>
      <c r="U14" s="22" t="str">
        <f aca="false">IF(T14="vollständig",J14,"")</f>
        <v/>
      </c>
      <c r="V14" s="22" t="str">
        <f aca="false">IF(I14="","",IF(I14&lt;=3,"Gering",IF(I14&lt;=6,"Mäßig","Hoch")))</f>
        <v/>
      </c>
      <c r="W14" s="3" t="str">
        <f aca="false">IF(S14="unter 5 Minuten",0,IF(S14="5 bis 10 Minuten",1,IF(S14="10 bis 15 Minuten",2,IF(S14="über 15 Minuten",99,""))))</f>
        <v/>
      </c>
      <c r="X14" s="22" t="str">
        <f aca="false">IF(OR(T14&lt;&gt;"vollständig",AA14&lt;&gt;"PNA wirksam",AG14&lt;&gt;"freigegeben"),"",AC14)</f>
        <v/>
      </c>
      <c r="Y14" s="22" t="str">
        <f aca="false">IF(B14="","",IF(W14=99,"Rettung &gt;15 min – Rettungskette nicht ausreichend",IF(AC14="","Rechenwert nicht bestimmbar",IF(OR(AND(D14="Kritisch",F14="Hoch"),AC14&gt;30),"Rᵢ &gt; 30 / Maßnahmen und Neubewertung","Rᵢ ≤ 30 / fachkundige Gesamtprüfung"))))</f>
        <v/>
      </c>
      <c r="Z14" s="22" t="str">
        <f aca="false">IF(A14="","",IFERROR(INDEX('PNA-Wirksamkeitsprüfung'!$N$7:$N$36,MATCH(A14,'PNA-Wirksamkeitsprüfung'!$A$7:$A$36,0)),"nicht bewertet"))</f>
        <v>nicht bewertet</v>
      </c>
      <c r="AA14" s="22" t="str">
        <f aca="false">IF(B14="","leer",IF(Z14="nicht bewertet","PNA nicht bewertet",IF(Z14="nicht wirksam","PNA nicht wirksam",IF(Z14="eingeschränkt wirksam","PNA eingeschränkt wirksam","PNA wirksam"))))</f>
        <v>leer</v>
      </c>
      <c r="AB14" s="3" t="str">
        <f aca="false">IF(A14="","",IF(COUNTIF(A$8:A$37,A14)&gt;1,"FEHLER: ID doppelt","OK"))</f>
        <v>OK</v>
      </c>
      <c r="AC14" s="22" t="str">
        <f aca="false">IF(OR(E14="",I14="",W14="",W14=99),"",(E14+W14)*I14)</f>
        <v/>
      </c>
      <c r="AD14" s="22" t="str">
        <f aca="false">IF(B14="","",IF(T14&lt;&gt;"vollständig","Nicht verwendbar – Eingaben "&amp;T14,IF(W14=99,"Nicht verwendbar – Rettung &gt;15 min",IF(AC14&gt;30,"Nicht zulässig – Rᵢ &gt;30",IF(AA14&lt;&gt;"PNA wirksam","Nicht verwendbar – "&amp;AA14,IF(AG14&lt;&gt;"freigegeben","Nicht verwendbar – Freigabe "&amp;AG14,"Verwendbar – Gesamtprüfung erforderlich"))))))</f>
        <v/>
      </c>
      <c r="AE14" s="3" t="str">
        <f aca="false">IF(X14="","",IF(X14=$B$42,IF(I14=$B$43,1,0),0))</f>
        <v/>
      </c>
      <c r="AF14" s="3" t="str">
        <f aca="false">IF(X14="","",IF(X14=$B$42,I14,""))</f>
        <v/>
      </c>
      <c r="AG14" s="23" t="str">
        <f aca="false">IF(B14="","",IFERROR(INDEX('PNA-Wirksamkeitsprüfung'!$T$7:$T$36,MATCH(A14,'PNA-Wirksamkeitsprüfung'!$A$7:$A$36,0)),"nicht vorhanden"))</f>
        <v/>
      </c>
    </row>
    <row r="15" customFormat="false" ht="60" hidden="false" customHeight="true" outlineLevel="0" collapsed="false">
      <c r="A15" s="18" t="s">
        <v>348</v>
      </c>
      <c r="B15" s="14"/>
      <c r="C15" s="14"/>
      <c r="D15" s="14"/>
      <c r="E15" s="14"/>
      <c r="F15" s="14"/>
      <c r="G15" s="14"/>
      <c r="H15" s="14"/>
      <c r="I15" s="3" t="str">
        <f aca="false">IF(G15="","",MIN(10,G15+IF(H15="Ja",1,0)+IF(P15="",0,P15)))</f>
        <v/>
      </c>
      <c r="J15" s="3" t="str">
        <f aca="false">IF(OR(E15="",I15=""),"",E15*I15)</f>
        <v/>
      </c>
      <c r="K15" s="16"/>
      <c r="L15" s="14"/>
      <c r="M15" s="3" t="s">
        <v>325</v>
      </c>
      <c r="N15" s="3" t="str">
        <f aca="false">IF(OR(D15="",E15=""),"",IF(OR(AND(D15="Gering",E15&gt;=1,E15&lt;=3),AND(D15="Erhöht",E15&gt;=4,E15&lt;=6),AND(D15="Kritisch",E15&gt;=7,E15&lt;=10)),"OK","FEHLER: GZ passt nicht zur Stufe"))</f>
        <v/>
      </c>
      <c r="O15" s="3" t="str">
        <f aca="false">IF(OR(F15="",G15=""),"",IF(OR(AND(F15="Gering",G15&gt;=1,G15&lt;=3),AND(F15="Mäßig",G15&gt;=4,G15&lt;=6),AND(F15="Hoch",G15&gt;=7,G15&lt;=10)),"OK","FEHLER: NW passt nicht zur Stufe"))</f>
        <v/>
      </c>
      <c r="P15" s="14"/>
      <c r="Q15" s="14"/>
      <c r="R15" s="3" t="str">
        <f aca="false">IF(P15&gt;0,IF(Q15="","FEHLER: Begründung fehlt","OK"),IF(G15=10,IF(H15="Ja",IF(Q15="","FEHLER: Begründung fehlt","OK"),"OK"),"OK"))</f>
        <v>OK</v>
      </c>
      <c r="S15" s="14"/>
      <c r="T15" s="22" t="str">
        <f aca="false">IF(B15="","leer",IF(OR(A15="",C15="",D15="",E15="",F15="",G15="",H15="",S15=""),"unvollständig",IF(OR(N15&lt;&gt;"OK",O15&lt;&gt;"OK",R15&lt;&gt;"OK",AB15&lt;&gt;"OK"),"fehlerhaft","vollständig")))</f>
        <v>leer</v>
      </c>
      <c r="U15" s="22" t="str">
        <f aca="false">IF(T15="vollständig",J15,"")</f>
        <v/>
      </c>
      <c r="V15" s="22" t="str">
        <f aca="false">IF(I15="","",IF(I15&lt;=3,"Gering",IF(I15&lt;=6,"Mäßig","Hoch")))</f>
        <v/>
      </c>
      <c r="W15" s="3" t="str">
        <f aca="false">IF(S15="unter 5 Minuten",0,IF(S15="5 bis 10 Minuten",1,IF(S15="10 bis 15 Minuten",2,IF(S15="über 15 Minuten",99,""))))</f>
        <v/>
      </c>
      <c r="X15" s="22" t="str">
        <f aca="false">IF(OR(T15&lt;&gt;"vollständig",AA15&lt;&gt;"PNA wirksam",AG15&lt;&gt;"freigegeben"),"",AC15)</f>
        <v/>
      </c>
      <c r="Y15" s="22" t="str">
        <f aca="false">IF(B15="","",IF(W15=99,"Rettung &gt;15 min – Rettungskette nicht ausreichend",IF(AC15="","Rechenwert nicht bestimmbar",IF(OR(AND(D15="Kritisch",F15="Hoch"),AC15&gt;30),"Rᵢ &gt; 30 / Maßnahmen und Neubewertung","Rᵢ ≤ 30 / fachkundige Gesamtprüfung"))))</f>
        <v/>
      </c>
      <c r="Z15" s="22" t="str">
        <f aca="false">IF(A15="","",IFERROR(INDEX('PNA-Wirksamkeitsprüfung'!$N$7:$N$36,MATCH(A15,'PNA-Wirksamkeitsprüfung'!$A$7:$A$36,0)),"nicht bewertet"))</f>
        <v>nicht bewertet</v>
      </c>
      <c r="AA15" s="22" t="str">
        <f aca="false">IF(B15="","leer",IF(Z15="nicht bewertet","PNA nicht bewertet",IF(Z15="nicht wirksam","PNA nicht wirksam",IF(Z15="eingeschränkt wirksam","PNA eingeschränkt wirksam","PNA wirksam"))))</f>
        <v>leer</v>
      </c>
      <c r="AB15" s="3" t="str">
        <f aca="false">IF(A15="","",IF(COUNTIF(A$8:A$37,A15)&gt;1,"FEHLER: ID doppelt","OK"))</f>
        <v>OK</v>
      </c>
      <c r="AC15" s="22" t="str">
        <f aca="false">IF(OR(E15="",I15="",W15="",W15=99),"",(E15+W15)*I15)</f>
        <v/>
      </c>
      <c r="AD15" s="22" t="str">
        <f aca="false">IF(B15="","",IF(T15&lt;&gt;"vollständig","Nicht verwendbar – Eingaben "&amp;T15,IF(W15=99,"Nicht verwendbar – Rettung &gt;15 min",IF(AC15&gt;30,"Nicht zulässig – Rᵢ &gt;30",IF(AA15&lt;&gt;"PNA wirksam","Nicht verwendbar – "&amp;AA15,IF(AG15&lt;&gt;"freigegeben","Nicht verwendbar – Freigabe "&amp;AG15,"Verwendbar – Gesamtprüfung erforderlich"))))))</f>
        <v/>
      </c>
      <c r="AE15" s="3" t="str">
        <f aca="false">IF(X15="","",IF(X15=$B$42,IF(I15=$B$43,1,0),0))</f>
        <v/>
      </c>
      <c r="AF15" s="3" t="str">
        <f aca="false">IF(X15="","",IF(X15=$B$42,I15,""))</f>
        <v/>
      </c>
      <c r="AG15" s="23" t="str">
        <f aca="false">IF(B15="","",IFERROR(INDEX('PNA-Wirksamkeitsprüfung'!$T$7:$T$36,MATCH(A15,'PNA-Wirksamkeitsprüfung'!$A$7:$A$36,0)),"nicht vorhanden"))</f>
        <v/>
      </c>
    </row>
    <row r="16" customFormat="false" ht="60" hidden="false" customHeight="true" outlineLevel="0" collapsed="false">
      <c r="A16" s="18" t="s">
        <v>349</v>
      </c>
      <c r="B16" s="14"/>
      <c r="C16" s="14"/>
      <c r="D16" s="14"/>
      <c r="E16" s="14"/>
      <c r="F16" s="14"/>
      <c r="G16" s="14"/>
      <c r="H16" s="14"/>
      <c r="I16" s="3" t="str">
        <f aca="false">IF(G16="","",MIN(10,G16+IF(H16="Ja",1,0)+IF(P16="",0,P16)))</f>
        <v/>
      </c>
      <c r="J16" s="3" t="str">
        <f aca="false">IF(OR(E16="",I16=""),"",E16*I16)</f>
        <v/>
      </c>
      <c r="K16" s="16"/>
      <c r="L16" s="14"/>
      <c r="M16" s="3" t="s">
        <v>325</v>
      </c>
      <c r="N16" s="3" t="str">
        <f aca="false">IF(OR(D16="",E16=""),"",IF(OR(AND(D16="Gering",E16&gt;=1,E16&lt;=3),AND(D16="Erhöht",E16&gt;=4,E16&lt;=6),AND(D16="Kritisch",E16&gt;=7,E16&lt;=10)),"OK","FEHLER: GZ passt nicht zur Stufe"))</f>
        <v/>
      </c>
      <c r="O16" s="3" t="str">
        <f aca="false">IF(OR(F16="",G16=""),"",IF(OR(AND(F16="Gering",G16&gt;=1,G16&lt;=3),AND(F16="Mäßig",G16&gt;=4,G16&lt;=6),AND(F16="Hoch",G16&gt;=7,G16&lt;=10)),"OK","FEHLER: NW passt nicht zur Stufe"))</f>
        <v/>
      </c>
      <c r="P16" s="14"/>
      <c r="Q16" s="14"/>
      <c r="R16" s="3" t="str">
        <f aca="false">IF(P16&gt;0,IF(Q16="","FEHLER: Begründung fehlt","OK"),IF(G16=10,IF(H16="Ja",IF(Q16="","FEHLER: Begründung fehlt","OK"),"OK"),"OK"))</f>
        <v>OK</v>
      </c>
      <c r="S16" s="14"/>
      <c r="T16" s="22" t="str">
        <f aca="false">IF(B16="","leer",IF(OR(A16="",C16="",D16="",E16="",F16="",G16="",H16="",S16=""),"unvollständig",IF(OR(N16&lt;&gt;"OK",O16&lt;&gt;"OK",R16&lt;&gt;"OK",AB16&lt;&gt;"OK"),"fehlerhaft","vollständig")))</f>
        <v>leer</v>
      </c>
      <c r="U16" s="22" t="str">
        <f aca="false">IF(T16="vollständig",J16,"")</f>
        <v/>
      </c>
      <c r="V16" s="22" t="str">
        <f aca="false">IF(I16="","",IF(I16&lt;=3,"Gering",IF(I16&lt;=6,"Mäßig","Hoch")))</f>
        <v/>
      </c>
      <c r="W16" s="3" t="str">
        <f aca="false">IF(S16="unter 5 Minuten",0,IF(S16="5 bis 10 Minuten",1,IF(S16="10 bis 15 Minuten",2,IF(S16="über 15 Minuten",99,""))))</f>
        <v/>
      </c>
      <c r="X16" s="22" t="str">
        <f aca="false">IF(OR(T16&lt;&gt;"vollständig",AA16&lt;&gt;"PNA wirksam",AG16&lt;&gt;"freigegeben"),"",AC16)</f>
        <v/>
      </c>
      <c r="Y16" s="22" t="str">
        <f aca="false">IF(B16="","",IF(W16=99,"Rettung &gt;15 min – Rettungskette nicht ausreichend",IF(AC16="","Rechenwert nicht bestimmbar",IF(OR(AND(D16="Kritisch",F16="Hoch"),AC16&gt;30),"Rᵢ &gt; 30 / Maßnahmen und Neubewertung","Rᵢ ≤ 30 / fachkundige Gesamtprüfung"))))</f>
        <v/>
      </c>
      <c r="Z16" s="22" t="str">
        <f aca="false">IF(A16="","",IFERROR(INDEX('PNA-Wirksamkeitsprüfung'!$N$7:$N$36,MATCH(A16,'PNA-Wirksamkeitsprüfung'!$A$7:$A$36,0)),"nicht bewertet"))</f>
        <v>nicht bewertet</v>
      </c>
      <c r="AA16" s="22" t="str">
        <f aca="false">IF(B16="","leer",IF(Z16="nicht bewertet","PNA nicht bewertet",IF(Z16="nicht wirksam","PNA nicht wirksam",IF(Z16="eingeschränkt wirksam","PNA eingeschränkt wirksam","PNA wirksam"))))</f>
        <v>leer</v>
      </c>
      <c r="AB16" s="3" t="str">
        <f aca="false">IF(A16="","",IF(COUNTIF(A$8:A$37,A16)&gt;1,"FEHLER: ID doppelt","OK"))</f>
        <v>OK</v>
      </c>
      <c r="AC16" s="22" t="str">
        <f aca="false">IF(OR(E16="",I16="",W16="",W16=99),"",(E16+W16)*I16)</f>
        <v/>
      </c>
      <c r="AD16" s="22" t="str">
        <f aca="false">IF(B16="","",IF(T16&lt;&gt;"vollständig","Nicht verwendbar – Eingaben "&amp;T16,IF(W16=99,"Nicht verwendbar – Rettung &gt;15 min",IF(AC16&gt;30,"Nicht zulässig – Rᵢ &gt;30",IF(AA16&lt;&gt;"PNA wirksam","Nicht verwendbar – "&amp;AA16,IF(AG16&lt;&gt;"freigegeben","Nicht verwendbar – Freigabe "&amp;AG16,"Verwendbar – Gesamtprüfung erforderlich"))))))</f>
        <v/>
      </c>
      <c r="AE16" s="3" t="str">
        <f aca="false">IF(X16="","",IF(X16=$B$42,IF(I16=$B$43,1,0),0))</f>
        <v/>
      </c>
      <c r="AF16" s="3" t="str">
        <f aca="false">IF(X16="","",IF(X16=$B$42,I16,""))</f>
        <v/>
      </c>
      <c r="AG16" s="23" t="str">
        <f aca="false">IF(B16="","",IFERROR(INDEX('PNA-Wirksamkeitsprüfung'!$T$7:$T$36,MATCH(A16,'PNA-Wirksamkeitsprüfung'!$A$7:$A$36,0)),"nicht vorhanden"))</f>
        <v/>
      </c>
    </row>
    <row r="17" customFormat="false" ht="60" hidden="false" customHeight="true" outlineLevel="0" collapsed="false">
      <c r="A17" s="18" t="s">
        <v>350</v>
      </c>
      <c r="B17" s="14"/>
      <c r="C17" s="14"/>
      <c r="D17" s="14"/>
      <c r="E17" s="14"/>
      <c r="F17" s="14"/>
      <c r="G17" s="14"/>
      <c r="H17" s="14"/>
      <c r="I17" s="3" t="str">
        <f aca="false">IF(G17="","",MIN(10,G17+IF(H17="Ja",1,0)+IF(P17="",0,P17)))</f>
        <v/>
      </c>
      <c r="J17" s="3" t="str">
        <f aca="false">IF(OR(E17="",I17=""),"",E17*I17)</f>
        <v/>
      </c>
      <c r="K17" s="16"/>
      <c r="L17" s="14"/>
      <c r="M17" s="3" t="s">
        <v>325</v>
      </c>
      <c r="N17" s="3" t="str">
        <f aca="false">IF(OR(D17="",E17=""),"",IF(OR(AND(D17="Gering",E17&gt;=1,E17&lt;=3),AND(D17="Erhöht",E17&gt;=4,E17&lt;=6),AND(D17="Kritisch",E17&gt;=7,E17&lt;=10)),"OK","FEHLER: GZ passt nicht zur Stufe"))</f>
        <v/>
      </c>
      <c r="O17" s="3" t="str">
        <f aca="false">IF(OR(F17="",G17=""),"",IF(OR(AND(F17="Gering",G17&gt;=1,G17&lt;=3),AND(F17="Mäßig",G17&gt;=4,G17&lt;=6),AND(F17="Hoch",G17&gt;=7,G17&lt;=10)),"OK","FEHLER: NW passt nicht zur Stufe"))</f>
        <v/>
      </c>
      <c r="P17" s="14"/>
      <c r="Q17" s="14"/>
      <c r="R17" s="3" t="str">
        <f aca="false">IF(P17&gt;0,IF(Q17="","FEHLER: Begründung fehlt","OK"),IF(G17=10,IF(H17="Ja",IF(Q17="","FEHLER: Begründung fehlt","OK"),"OK"),"OK"))</f>
        <v>OK</v>
      </c>
      <c r="S17" s="14"/>
      <c r="T17" s="22" t="str">
        <f aca="false">IF(B17="","leer",IF(OR(A17="",C17="",D17="",E17="",F17="",G17="",H17="",S17=""),"unvollständig",IF(OR(N17&lt;&gt;"OK",O17&lt;&gt;"OK",R17&lt;&gt;"OK",AB17&lt;&gt;"OK"),"fehlerhaft","vollständig")))</f>
        <v>leer</v>
      </c>
      <c r="U17" s="22" t="str">
        <f aca="false">IF(T17="vollständig",J17,"")</f>
        <v/>
      </c>
      <c r="V17" s="22" t="str">
        <f aca="false">IF(I17="","",IF(I17&lt;=3,"Gering",IF(I17&lt;=6,"Mäßig","Hoch")))</f>
        <v/>
      </c>
      <c r="W17" s="3" t="str">
        <f aca="false">IF(S17="unter 5 Minuten",0,IF(S17="5 bis 10 Minuten",1,IF(S17="10 bis 15 Minuten",2,IF(S17="über 15 Minuten",99,""))))</f>
        <v/>
      </c>
      <c r="X17" s="22" t="str">
        <f aca="false">IF(OR(T17&lt;&gt;"vollständig",AA17&lt;&gt;"PNA wirksam",AG17&lt;&gt;"freigegeben"),"",AC17)</f>
        <v/>
      </c>
      <c r="Y17" s="22" t="str">
        <f aca="false">IF(B17="","",IF(W17=99,"Rettung &gt;15 min – Rettungskette nicht ausreichend",IF(AC17="","Rechenwert nicht bestimmbar",IF(OR(AND(D17="Kritisch",F17="Hoch"),AC17&gt;30),"Rᵢ &gt; 30 / Maßnahmen und Neubewertung","Rᵢ ≤ 30 / fachkundige Gesamtprüfung"))))</f>
        <v/>
      </c>
      <c r="Z17" s="22" t="str">
        <f aca="false">IF(A17="","",IFERROR(INDEX('PNA-Wirksamkeitsprüfung'!$N$7:$N$36,MATCH(A17,'PNA-Wirksamkeitsprüfung'!$A$7:$A$36,0)),"nicht bewertet"))</f>
        <v>nicht bewertet</v>
      </c>
      <c r="AA17" s="22" t="str">
        <f aca="false">IF(B17="","leer",IF(Z17="nicht bewertet","PNA nicht bewertet",IF(Z17="nicht wirksam","PNA nicht wirksam",IF(Z17="eingeschränkt wirksam","PNA eingeschränkt wirksam","PNA wirksam"))))</f>
        <v>leer</v>
      </c>
      <c r="AB17" s="3" t="str">
        <f aca="false">IF(A17="","",IF(COUNTIF(A$8:A$37,A17)&gt;1,"FEHLER: ID doppelt","OK"))</f>
        <v>OK</v>
      </c>
      <c r="AC17" s="22" t="str">
        <f aca="false">IF(OR(E17="",I17="",W17="",W17=99),"",(E17+W17)*I17)</f>
        <v/>
      </c>
      <c r="AD17" s="22" t="str">
        <f aca="false">IF(B17="","",IF(T17&lt;&gt;"vollständig","Nicht verwendbar – Eingaben "&amp;T17,IF(W17=99,"Nicht verwendbar – Rettung &gt;15 min",IF(AC17&gt;30,"Nicht zulässig – Rᵢ &gt;30",IF(AA17&lt;&gt;"PNA wirksam","Nicht verwendbar – "&amp;AA17,IF(AG17&lt;&gt;"freigegeben","Nicht verwendbar – Freigabe "&amp;AG17,"Verwendbar – Gesamtprüfung erforderlich"))))))</f>
        <v/>
      </c>
      <c r="AE17" s="3" t="str">
        <f aca="false">IF(X17="","",IF(X17=$B$42,IF(I17=$B$43,1,0),0))</f>
        <v/>
      </c>
      <c r="AF17" s="3" t="str">
        <f aca="false">IF(X17="","",IF(X17=$B$42,I17,""))</f>
        <v/>
      </c>
      <c r="AG17" s="23" t="str">
        <f aca="false">IF(B17="","",IFERROR(INDEX('PNA-Wirksamkeitsprüfung'!$T$7:$T$36,MATCH(A17,'PNA-Wirksamkeitsprüfung'!$A$7:$A$36,0)),"nicht vorhanden"))</f>
        <v/>
      </c>
    </row>
    <row r="18" customFormat="false" ht="60" hidden="false" customHeight="true" outlineLevel="0" collapsed="false">
      <c r="A18" s="18" t="s">
        <v>351</v>
      </c>
      <c r="B18" s="14"/>
      <c r="C18" s="14"/>
      <c r="D18" s="14"/>
      <c r="E18" s="14"/>
      <c r="F18" s="14"/>
      <c r="G18" s="14"/>
      <c r="H18" s="14"/>
      <c r="I18" s="3" t="str">
        <f aca="false">IF(G18="","",MIN(10,G18+IF(H18="Ja",1,0)+IF(P18="",0,P18)))</f>
        <v/>
      </c>
      <c r="J18" s="3" t="str">
        <f aca="false">IF(OR(E18="",I18=""),"",E18*I18)</f>
        <v/>
      </c>
      <c r="K18" s="16"/>
      <c r="L18" s="14"/>
      <c r="M18" s="3" t="s">
        <v>325</v>
      </c>
      <c r="N18" s="3" t="str">
        <f aca="false">IF(OR(D18="",E18=""),"",IF(OR(AND(D18="Gering",E18&gt;=1,E18&lt;=3),AND(D18="Erhöht",E18&gt;=4,E18&lt;=6),AND(D18="Kritisch",E18&gt;=7,E18&lt;=10)),"OK","FEHLER: GZ passt nicht zur Stufe"))</f>
        <v/>
      </c>
      <c r="O18" s="3" t="str">
        <f aca="false">IF(OR(F18="",G18=""),"",IF(OR(AND(F18="Gering",G18&gt;=1,G18&lt;=3),AND(F18="Mäßig",G18&gt;=4,G18&lt;=6),AND(F18="Hoch",G18&gt;=7,G18&lt;=10)),"OK","FEHLER: NW passt nicht zur Stufe"))</f>
        <v/>
      </c>
      <c r="P18" s="14"/>
      <c r="Q18" s="14"/>
      <c r="R18" s="3" t="str">
        <f aca="false">IF(P18&gt;0,IF(Q18="","FEHLER: Begründung fehlt","OK"),IF(G18=10,IF(H18="Ja",IF(Q18="","FEHLER: Begründung fehlt","OK"),"OK"),"OK"))</f>
        <v>OK</v>
      </c>
      <c r="S18" s="14"/>
      <c r="T18" s="22" t="str">
        <f aca="false">IF(B18="","leer",IF(OR(A18="",C18="",D18="",E18="",F18="",G18="",H18="",S18=""),"unvollständig",IF(OR(N18&lt;&gt;"OK",O18&lt;&gt;"OK",R18&lt;&gt;"OK",AB18&lt;&gt;"OK"),"fehlerhaft","vollständig")))</f>
        <v>leer</v>
      </c>
      <c r="U18" s="22" t="str">
        <f aca="false">IF(T18="vollständig",J18,"")</f>
        <v/>
      </c>
      <c r="V18" s="22" t="str">
        <f aca="false">IF(I18="","",IF(I18&lt;=3,"Gering",IF(I18&lt;=6,"Mäßig","Hoch")))</f>
        <v/>
      </c>
      <c r="W18" s="3" t="str">
        <f aca="false">IF(S18="unter 5 Minuten",0,IF(S18="5 bis 10 Minuten",1,IF(S18="10 bis 15 Minuten",2,IF(S18="über 15 Minuten",99,""))))</f>
        <v/>
      </c>
      <c r="X18" s="22" t="str">
        <f aca="false">IF(OR(T18&lt;&gt;"vollständig",AA18&lt;&gt;"PNA wirksam",AG18&lt;&gt;"freigegeben"),"",AC18)</f>
        <v/>
      </c>
      <c r="Y18" s="22" t="str">
        <f aca="false">IF(B18="","",IF(W18=99,"Rettung &gt;15 min – Rettungskette nicht ausreichend",IF(AC18="","Rechenwert nicht bestimmbar",IF(OR(AND(D18="Kritisch",F18="Hoch"),AC18&gt;30),"Rᵢ &gt; 30 / Maßnahmen und Neubewertung","Rᵢ ≤ 30 / fachkundige Gesamtprüfung"))))</f>
        <v/>
      </c>
      <c r="Z18" s="22" t="str">
        <f aca="false">IF(A18="","",IFERROR(INDEX('PNA-Wirksamkeitsprüfung'!$N$7:$N$36,MATCH(A18,'PNA-Wirksamkeitsprüfung'!$A$7:$A$36,0)),"nicht bewertet"))</f>
        <v>nicht bewertet</v>
      </c>
      <c r="AA18" s="22" t="str">
        <f aca="false">IF(B18="","leer",IF(Z18="nicht bewertet","PNA nicht bewertet",IF(Z18="nicht wirksam","PNA nicht wirksam",IF(Z18="eingeschränkt wirksam","PNA eingeschränkt wirksam","PNA wirksam"))))</f>
        <v>leer</v>
      </c>
      <c r="AB18" s="3" t="str">
        <f aca="false">IF(A18="","",IF(COUNTIF(A$8:A$37,A18)&gt;1,"FEHLER: ID doppelt","OK"))</f>
        <v>OK</v>
      </c>
      <c r="AC18" s="22" t="str">
        <f aca="false">IF(OR(E18="",I18="",W18="",W18=99),"",(E18+W18)*I18)</f>
        <v/>
      </c>
      <c r="AD18" s="22" t="str">
        <f aca="false">IF(B18="","",IF(T18&lt;&gt;"vollständig","Nicht verwendbar – Eingaben "&amp;T18,IF(W18=99,"Nicht verwendbar – Rettung &gt;15 min",IF(AC18&gt;30,"Nicht zulässig – Rᵢ &gt;30",IF(AA18&lt;&gt;"PNA wirksam","Nicht verwendbar – "&amp;AA18,IF(AG18&lt;&gt;"freigegeben","Nicht verwendbar – Freigabe "&amp;AG18,"Verwendbar – Gesamtprüfung erforderlich"))))))</f>
        <v/>
      </c>
      <c r="AE18" s="3" t="str">
        <f aca="false">IF(X18="","",IF(X18=$B$42,IF(I18=$B$43,1,0),0))</f>
        <v/>
      </c>
      <c r="AF18" s="3" t="str">
        <f aca="false">IF(X18="","",IF(X18=$B$42,I18,""))</f>
        <v/>
      </c>
      <c r="AG18" s="23" t="str">
        <f aca="false">IF(B18="","",IFERROR(INDEX('PNA-Wirksamkeitsprüfung'!$T$7:$T$36,MATCH(A18,'PNA-Wirksamkeitsprüfung'!$A$7:$A$36,0)),"nicht vorhanden"))</f>
        <v/>
      </c>
    </row>
    <row r="19" customFormat="false" ht="60" hidden="false" customHeight="true" outlineLevel="0" collapsed="false">
      <c r="A19" s="18" t="s">
        <v>352</v>
      </c>
      <c r="B19" s="14"/>
      <c r="C19" s="14"/>
      <c r="D19" s="14"/>
      <c r="E19" s="14"/>
      <c r="F19" s="14"/>
      <c r="G19" s="14"/>
      <c r="H19" s="14"/>
      <c r="I19" s="3" t="str">
        <f aca="false">IF(G19="","",MIN(10,G19+IF(H19="Ja",1,0)+IF(P19="",0,P19)))</f>
        <v/>
      </c>
      <c r="J19" s="3" t="str">
        <f aca="false">IF(OR(E19="",I19=""),"",E19*I19)</f>
        <v/>
      </c>
      <c r="K19" s="16"/>
      <c r="L19" s="14"/>
      <c r="M19" s="3" t="s">
        <v>325</v>
      </c>
      <c r="N19" s="3" t="str">
        <f aca="false">IF(OR(D19="",E19=""),"",IF(OR(AND(D19="Gering",E19&gt;=1,E19&lt;=3),AND(D19="Erhöht",E19&gt;=4,E19&lt;=6),AND(D19="Kritisch",E19&gt;=7,E19&lt;=10)),"OK","FEHLER: GZ passt nicht zur Stufe"))</f>
        <v/>
      </c>
      <c r="O19" s="3" t="str">
        <f aca="false">IF(OR(F19="",G19=""),"",IF(OR(AND(F19="Gering",G19&gt;=1,G19&lt;=3),AND(F19="Mäßig",G19&gt;=4,G19&lt;=6),AND(F19="Hoch",G19&gt;=7,G19&lt;=10)),"OK","FEHLER: NW passt nicht zur Stufe"))</f>
        <v/>
      </c>
      <c r="P19" s="14"/>
      <c r="Q19" s="14"/>
      <c r="R19" s="3" t="str">
        <f aca="false">IF(P19&gt;0,IF(Q19="","FEHLER: Begründung fehlt","OK"),IF(G19=10,IF(H19="Ja",IF(Q19="","FEHLER: Begründung fehlt","OK"),"OK"),"OK"))</f>
        <v>OK</v>
      </c>
      <c r="S19" s="14"/>
      <c r="T19" s="22" t="str">
        <f aca="false">IF(B19="","leer",IF(OR(A19="",C19="",D19="",E19="",F19="",G19="",H19="",S19=""),"unvollständig",IF(OR(N19&lt;&gt;"OK",O19&lt;&gt;"OK",R19&lt;&gt;"OK",AB19&lt;&gt;"OK"),"fehlerhaft","vollständig")))</f>
        <v>leer</v>
      </c>
      <c r="U19" s="22" t="str">
        <f aca="false">IF(T19="vollständig",J19,"")</f>
        <v/>
      </c>
      <c r="V19" s="22" t="str">
        <f aca="false">IF(I19="","",IF(I19&lt;=3,"Gering",IF(I19&lt;=6,"Mäßig","Hoch")))</f>
        <v/>
      </c>
      <c r="W19" s="3" t="str">
        <f aca="false">IF(S19="unter 5 Minuten",0,IF(S19="5 bis 10 Minuten",1,IF(S19="10 bis 15 Minuten",2,IF(S19="über 15 Minuten",99,""))))</f>
        <v/>
      </c>
      <c r="X19" s="22" t="str">
        <f aca="false">IF(OR(T19&lt;&gt;"vollständig",AA19&lt;&gt;"PNA wirksam",AG19&lt;&gt;"freigegeben"),"",AC19)</f>
        <v/>
      </c>
      <c r="Y19" s="22" t="str">
        <f aca="false">IF(B19="","",IF(W19=99,"Rettung &gt;15 min – Rettungskette nicht ausreichend",IF(AC19="","Rechenwert nicht bestimmbar",IF(OR(AND(D19="Kritisch",F19="Hoch"),AC19&gt;30),"Rᵢ &gt; 30 / Maßnahmen und Neubewertung","Rᵢ ≤ 30 / fachkundige Gesamtprüfung"))))</f>
        <v/>
      </c>
      <c r="Z19" s="22" t="str">
        <f aca="false">IF(A19="","",IFERROR(INDEX('PNA-Wirksamkeitsprüfung'!$N$7:$N$36,MATCH(A19,'PNA-Wirksamkeitsprüfung'!$A$7:$A$36,0)),"nicht bewertet"))</f>
        <v>nicht bewertet</v>
      </c>
      <c r="AA19" s="22" t="str">
        <f aca="false">IF(B19="","leer",IF(Z19="nicht bewertet","PNA nicht bewertet",IF(Z19="nicht wirksam","PNA nicht wirksam",IF(Z19="eingeschränkt wirksam","PNA eingeschränkt wirksam","PNA wirksam"))))</f>
        <v>leer</v>
      </c>
      <c r="AB19" s="3" t="str">
        <f aca="false">IF(A19="","",IF(COUNTIF(A$8:A$37,A19)&gt;1,"FEHLER: ID doppelt","OK"))</f>
        <v>OK</v>
      </c>
      <c r="AC19" s="22" t="str">
        <f aca="false">IF(OR(E19="",I19="",W19="",W19=99),"",(E19+W19)*I19)</f>
        <v/>
      </c>
      <c r="AD19" s="22" t="str">
        <f aca="false">IF(B19="","",IF(T19&lt;&gt;"vollständig","Nicht verwendbar – Eingaben "&amp;T19,IF(W19=99,"Nicht verwendbar – Rettung &gt;15 min",IF(AC19&gt;30,"Nicht zulässig – Rᵢ &gt;30",IF(AA19&lt;&gt;"PNA wirksam","Nicht verwendbar – "&amp;AA19,IF(AG19&lt;&gt;"freigegeben","Nicht verwendbar – Freigabe "&amp;AG19,"Verwendbar – Gesamtprüfung erforderlich"))))))</f>
        <v/>
      </c>
      <c r="AE19" s="3" t="str">
        <f aca="false">IF(X19="","",IF(X19=$B$42,IF(I19=$B$43,1,0),0))</f>
        <v/>
      </c>
      <c r="AF19" s="3" t="str">
        <f aca="false">IF(X19="","",IF(X19=$B$42,I19,""))</f>
        <v/>
      </c>
      <c r="AG19" s="23" t="str">
        <f aca="false">IF(B19="","",IFERROR(INDEX('PNA-Wirksamkeitsprüfung'!$T$7:$T$36,MATCH(A19,'PNA-Wirksamkeitsprüfung'!$A$7:$A$36,0)),"nicht vorhanden"))</f>
        <v/>
      </c>
    </row>
    <row r="20" customFormat="false" ht="60" hidden="false" customHeight="true" outlineLevel="0" collapsed="false">
      <c r="A20" s="18" t="s">
        <v>353</v>
      </c>
      <c r="B20" s="14"/>
      <c r="C20" s="14"/>
      <c r="D20" s="14"/>
      <c r="E20" s="14"/>
      <c r="F20" s="14"/>
      <c r="G20" s="14"/>
      <c r="H20" s="14"/>
      <c r="I20" s="3" t="str">
        <f aca="false">IF(G20="","",MIN(10,G20+IF(H20="Ja",1,0)+IF(P20="",0,P20)))</f>
        <v/>
      </c>
      <c r="J20" s="3" t="str">
        <f aca="false">IF(OR(E20="",I20=""),"",E20*I20)</f>
        <v/>
      </c>
      <c r="K20" s="16"/>
      <c r="L20" s="14"/>
      <c r="M20" s="3" t="s">
        <v>325</v>
      </c>
      <c r="N20" s="3" t="str">
        <f aca="false">IF(OR(D20="",E20=""),"",IF(OR(AND(D20="Gering",E20&gt;=1,E20&lt;=3),AND(D20="Erhöht",E20&gt;=4,E20&lt;=6),AND(D20="Kritisch",E20&gt;=7,E20&lt;=10)),"OK","FEHLER: GZ passt nicht zur Stufe"))</f>
        <v/>
      </c>
      <c r="O20" s="3" t="str">
        <f aca="false">IF(OR(F20="",G20=""),"",IF(OR(AND(F20="Gering",G20&gt;=1,G20&lt;=3),AND(F20="Mäßig",G20&gt;=4,G20&lt;=6),AND(F20="Hoch",G20&gt;=7,G20&lt;=10)),"OK","FEHLER: NW passt nicht zur Stufe"))</f>
        <v/>
      </c>
      <c r="P20" s="14"/>
      <c r="Q20" s="14"/>
      <c r="R20" s="3" t="str">
        <f aca="false">IF(P20&gt;0,IF(Q20="","FEHLER: Begründung fehlt","OK"),IF(G20=10,IF(H20="Ja",IF(Q20="","FEHLER: Begründung fehlt","OK"),"OK"),"OK"))</f>
        <v>OK</v>
      </c>
      <c r="S20" s="14"/>
      <c r="T20" s="22" t="str">
        <f aca="false">IF(B20="","leer",IF(OR(A20="",C20="",D20="",E20="",F20="",G20="",H20="",S20=""),"unvollständig",IF(OR(N20&lt;&gt;"OK",O20&lt;&gt;"OK",R20&lt;&gt;"OK",AB20&lt;&gt;"OK"),"fehlerhaft","vollständig")))</f>
        <v>leer</v>
      </c>
      <c r="U20" s="22" t="str">
        <f aca="false">IF(T20="vollständig",J20,"")</f>
        <v/>
      </c>
      <c r="V20" s="22" t="str">
        <f aca="false">IF(I20="","",IF(I20&lt;=3,"Gering",IF(I20&lt;=6,"Mäßig","Hoch")))</f>
        <v/>
      </c>
      <c r="W20" s="3" t="str">
        <f aca="false">IF(S20="unter 5 Minuten",0,IF(S20="5 bis 10 Minuten",1,IF(S20="10 bis 15 Minuten",2,IF(S20="über 15 Minuten",99,""))))</f>
        <v/>
      </c>
      <c r="X20" s="22" t="str">
        <f aca="false">IF(OR(T20&lt;&gt;"vollständig",AA20&lt;&gt;"PNA wirksam",AG20&lt;&gt;"freigegeben"),"",AC20)</f>
        <v/>
      </c>
      <c r="Y20" s="22" t="str">
        <f aca="false">IF(B20="","",IF(W20=99,"Rettung &gt;15 min – Rettungskette nicht ausreichend",IF(AC20="","Rechenwert nicht bestimmbar",IF(OR(AND(D20="Kritisch",F20="Hoch"),AC20&gt;30),"Rᵢ &gt; 30 / Maßnahmen und Neubewertung","Rᵢ ≤ 30 / fachkundige Gesamtprüfung"))))</f>
        <v/>
      </c>
      <c r="Z20" s="22" t="str">
        <f aca="false">IF(A20="","",IFERROR(INDEX('PNA-Wirksamkeitsprüfung'!$N$7:$N$36,MATCH(A20,'PNA-Wirksamkeitsprüfung'!$A$7:$A$36,0)),"nicht bewertet"))</f>
        <v>nicht bewertet</v>
      </c>
      <c r="AA20" s="22" t="str">
        <f aca="false">IF(B20="","leer",IF(Z20="nicht bewertet","PNA nicht bewertet",IF(Z20="nicht wirksam","PNA nicht wirksam",IF(Z20="eingeschränkt wirksam","PNA eingeschränkt wirksam","PNA wirksam"))))</f>
        <v>leer</v>
      </c>
      <c r="AB20" s="3" t="str">
        <f aca="false">IF(A20="","",IF(COUNTIF(A$8:A$37,A20)&gt;1,"FEHLER: ID doppelt","OK"))</f>
        <v>OK</v>
      </c>
      <c r="AC20" s="22" t="str">
        <f aca="false">IF(OR(E20="",I20="",W20="",W20=99),"",(E20+W20)*I20)</f>
        <v/>
      </c>
      <c r="AD20" s="22" t="str">
        <f aca="false">IF(B20="","",IF(T20&lt;&gt;"vollständig","Nicht verwendbar – Eingaben "&amp;T20,IF(W20=99,"Nicht verwendbar – Rettung &gt;15 min",IF(AC20&gt;30,"Nicht zulässig – Rᵢ &gt;30",IF(AA20&lt;&gt;"PNA wirksam","Nicht verwendbar – "&amp;AA20,IF(AG20&lt;&gt;"freigegeben","Nicht verwendbar – Freigabe "&amp;AG20,"Verwendbar – Gesamtprüfung erforderlich"))))))</f>
        <v/>
      </c>
      <c r="AE20" s="3" t="str">
        <f aca="false">IF(X20="","",IF(X20=$B$42,IF(I20=$B$43,1,0),0))</f>
        <v/>
      </c>
      <c r="AF20" s="3" t="str">
        <f aca="false">IF(X20="","",IF(X20=$B$42,I20,""))</f>
        <v/>
      </c>
      <c r="AG20" s="23" t="str">
        <f aca="false">IF(B20="","",IFERROR(INDEX('PNA-Wirksamkeitsprüfung'!$T$7:$T$36,MATCH(A20,'PNA-Wirksamkeitsprüfung'!$A$7:$A$36,0)),"nicht vorhanden"))</f>
        <v/>
      </c>
    </row>
    <row r="21" customFormat="false" ht="60" hidden="false" customHeight="true" outlineLevel="0" collapsed="false">
      <c r="A21" s="18" t="s">
        <v>354</v>
      </c>
      <c r="B21" s="14"/>
      <c r="C21" s="14"/>
      <c r="D21" s="14"/>
      <c r="E21" s="14"/>
      <c r="F21" s="14"/>
      <c r="G21" s="14"/>
      <c r="H21" s="14"/>
      <c r="I21" s="3" t="str">
        <f aca="false">IF(G21="","",MIN(10,G21+IF(H21="Ja",1,0)+IF(P21="",0,P21)))</f>
        <v/>
      </c>
      <c r="J21" s="3" t="str">
        <f aca="false">IF(OR(E21="",I21=""),"",E21*I21)</f>
        <v/>
      </c>
      <c r="K21" s="16"/>
      <c r="L21" s="14"/>
      <c r="M21" s="3" t="s">
        <v>325</v>
      </c>
      <c r="N21" s="3" t="str">
        <f aca="false">IF(OR(D21="",E21=""),"",IF(OR(AND(D21="Gering",E21&gt;=1,E21&lt;=3),AND(D21="Erhöht",E21&gt;=4,E21&lt;=6),AND(D21="Kritisch",E21&gt;=7,E21&lt;=10)),"OK","FEHLER: GZ passt nicht zur Stufe"))</f>
        <v/>
      </c>
      <c r="O21" s="3" t="str">
        <f aca="false">IF(OR(F21="",G21=""),"",IF(OR(AND(F21="Gering",G21&gt;=1,G21&lt;=3),AND(F21="Mäßig",G21&gt;=4,G21&lt;=6),AND(F21="Hoch",G21&gt;=7,G21&lt;=10)),"OK","FEHLER: NW passt nicht zur Stufe"))</f>
        <v/>
      </c>
      <c r="P21" s="14"/>
      <c r="Q21" s="14"/>
      <c r="R21" s="3" t="str">
        <f aca="false">IF(P21&gt;0,IF(Q21="","FEHLER: Begründung fehlt","OK"),IF(G21=10,IF(H21="Ja",IF(Q21="","FEHLER: Begründung fehlt","OK"),"OK"),"OK"))</f>
        <v>OK</v>
      </c>
      <c r="S21" s="14"/>
      <c r="T21" s="22" t="str">
        <f aca="false">IF(B21="","leer",IF(OR(A21="",C21="",D21="",E21="",F21="",G21="",H21="",S21=""),"unvollständig",IF(OR(N21&lt;&gt;"OK",O21&lt;&gt;"OK",R21&lt;&gt;"OK",AB21&lt;&gt;"OK"),"fehlerhaft","vollständig")))</f>
        <v>leer</v>
      </c>
      <c r="U21" s="22" t="str">
        <f aca="false">IF(T21="vollständig",J21,"")</f>
        <v/>
      </c>
      <c r="V21" s="22" t="str">
        <f aca="false">IF(I21="","",IF(I21&lt;=3,"Gering",IF(I21&lt;=6,"Mäßig","Hoch")))</f>
        <v/>
      </c>
      <c r="W21" s="3" t="str">
        <f aca="false">IF(S21="unter 5 Minuten",0,IF(S21="5 bis 10 Minuten",1,IF(S21="10 bis 15 Minuten",2,IF(S21="über 15 Minuten",99,""))))</f>
        <v/>
      </c>
      <c r="X21" s="22" t="str">
        <f aca="false">IF(OR(T21&lt;&gt;"vollständig",AA21&lt;&gt;"PNA wirksam",AG21&lt;&gt;"freigegeben"),"",AC21)</f>
        <v/>
      </c>
      <c r="Y21" s="22" t="str">
        <f aca="false">IF(B21="","",IF(W21=99,"Rettung &gt;15 min – Rettungskette nicht ausreichend",IF(AC21="","Rechenwert nicht bestimmbar",IF(OR(AND(D21="Kritisch",F21="Hoch"),AC21&gt;30),"Rᵢ &gt; 30 / Maßnahmen und Neubewertung","Rᵢ ≤ 30 / fachkundige Gesamtprüfung"))))</f>
        <v/>
      </c>
      <c r="Z21" s="22" t="str">
        <f aca="false">IF(A21="","",IFERROR(INDEX('PNA-Wirksamkeitsprüfung'!$N$7:$N$36,MATCH(A21,'PNA-Wirksamkeitsprüfung'!$A$7:$A$36,0)),"nicht bewertet"))</f>
        <v>nicht bewertet</v>
      </c>
      <c r="AA21" s="22" t="str">
        <f aca="false">IF(B21="","leer",IF(Z21="nicht bewertet","PNA nicht bewertet",IF(Z21="nicht wirksam","PNA nicht wirksam",IF(Z21="eingeschränkt wirksam","PNA eingeschränkt wirksam","PNA wirksam"))))</f>
        <v>leer</v>
      </c>
      <c r="AB21" s="3" t="str">
        <f aca="false">IF(A21="","",IF(COUNTIF(A$8:A$37,A21)&gt;1,"FEHLER: ID doppelt","OK"))</f>
        <v>OK</v>
      </c>
      <c r="AC21" s="22" t="str">
        <f aca="false">IF(OR(E21="",I21="",W21="",W21=99),"",(E21+W21)*I21)</f>
        <v/>
      </c>
      <c r="AD21" s="22" t="str">
        <f aca="false">IF(B21="","",IF(T21&lt;&gt;"vollständig","Nicht verwendbar – Eingaben "&amp;T21,IF(W21=99,"Nicht verwendbar – Rettung &gt;15 min",IF(AC21&gt;30,"Nicht zulässig – Rᵢ &gt;30",IF(AA21&lt;&gt;"PNA wirksam","Nicht verwendbar – "&amp;AA21,IF(AG21&lt;&gt;"freigegeben","Nicht verwendbar – Freigabe "&amp;AG21,"Verwendbar – Gesamtprüfung erforderlich"))))))</f>
        <v/>
      </c>
      <c r="AE21" s="3" t="str">
        <f aca="false">IF(X21="","",IF(X21=$B$42,IF(I21=$B$43,1,0),0))</f>
        <v/>
      </c>
      <c r="AF21" s="3" t="str">
        <f aca="false">IF(X21="","",IF(X21=$B$42,I21,""))</f>
        <v/>
      </c>
      <c r="AG21" s="23" t="str">
        <f aca="false">IF(B21="","",IFERROR(INDEX('PNA-Wirksamkeitsprüfung'!$T$7:$T$36,MATCH(A21,'PNA-Wirksamkeitsprüfung'!$A$7:$A$36,0)),"nicht vorhanden"))</f>
        <v/>
      </c>
    </row>
    <row r="22" customFormat="false" ht="60" hidden="false" customHeight="true" outlineLevel="0" collapsed="false">
      <c r="A22" s="18" t="s">
        <v>355</v>
      </c>
      <c r="B22" s="14"/>
      <c r="C22" s="14"/>
      <c r="D22" s="14"/>
      <c r="E22" s="14"/>
      <c r="F22" s="14"/>
      <c r="G22" s="14"/>
      <c r="H22" s="14"/>
      <c r="I22" s="3" t="str">
        <f aca="false">IF(G22="","",MIN(10,G22+IF(H22="Ja",1,0)+IF(P22="",0,P22)))</f>
        <v/>
      </c>
      <c r="J22" s="3" t="str">
        <f aca="false">IF(OR(E22="",I22=""),"",E22*I22)</f>
        <v/>
      </c>
      <c r="K22" s="16"/>
      <c r="L22" s="14"/>
      <c r="M22" s="3" t="s">
        <v>325</v>
      </c>
      <c r="N22" s="3" t="str">
        <f aca="false">IF(OR(D22="",E22=""),"",IF(OR(AND(D22="Gering",E22&gt;=1,E22&lt;=3),AND(D22="Erhöht",E22&gt;=4,E22&lt;=6),AND(D22="Kritisch",E22&gt;=7,E22&lt;=10)),"OK","FEHLER: GZ passt nicht zur Stufe"))</f>
        <v/>
      </c>
      <c r="O22" s="3" t="str">
        <f aca="false">IF(OR(F22="",G22=""),"",IF(OR(AND(F22="Gering",G22&gt;=1,G22&lt;=3),AND(F22="Mäßig",G22&gt;=4,G22&lt;=6),AND(F22="Hoch",G22&gt;=7,G22&lt;=10)),"OK","FEHLER: NW passt nicht zur Stufe"))</f>
        <v/>
      </c>
      <c r="P22" s="14"/>
      <c r="Q22" s="14"/>
      <c r="R22" s="3" t="str">
        <f aca="false">IF(P22&gt;0,IF(Q22="","FEHLER: Begründung fehlt","OK"),IF(G22=10,IF(H22="Ja",IF(Q22="","FEHLER: Begründung fehlt","OK"),"OK"),"OK"))</f>
        <v>OK</v>
      </c>
      <c r="S22" s="14"/>
      <c r="T22" s="22" t="str">
        <f aca="false">IF(B22="","leer",IF(OR(A22="",C22="",D22="",E22="",F22="",G22="",H22="",S22=""),"unvollständig",IF(OR(N22&lt;&gt;"OK",O22&lt;&gt;"OK",R22&lt;&gt;"OK",AB22&lt;&gt;"OK"),"fehlerhaft","vollständig")))</f>
        <v>leer</v>
      </c>
      <c r="U22" s="22" t="str">
        <f aca="false">IF(T22="vollständig",J22,"")</f>
        <v/>
      </c>
      <c r="V22" s="22" t="str">
        <f aca="false">IF(I22="","",IF(I22&lt;=3,"Gering",IF(I22&lt;=6,"Mäßig","Hoch")))</f>
        <v/>
      </c>
      <c r="W22" s="3" t="str">
        <f aca="false">IF(S22="unter 5 Minuten",0,IF(S22="5 bis 10 Minuten",1,IF(S22="10 bis 15 Minuten",2,IF(S22="über 15 Minuten",99,""))))</f>
        <v/>
      </c>
      <c r="X22" s="22" t="str">
        <f aca="false">IF(OR(T22&lt;&gt;"vollständig",AA22&lt;&gt;"PNA wirksam",AG22&lt;&gt;"freigegeben"),"",AC22)</f>
        <v/>
      </c>
      <c r="Y22" s="22" t="str">
        <f aca="false">IF(B22="","",IF(W22=99,"Rettung &gt;15 min – Rettungskette nicht ausreichend",IF(AC22="","Rechenwert nicht bestimmbar",IF(OR(AND(D22="Kritisch",F22="Hoch"),AC22&gt;30),"Rᵢ &gt; 30 / Maßnahmen und Neubewertung","Rᵢ ≤ 30 / fachkundige Gesamtprüfung"))))</f>
        <v/>
      </c>
      <c r="Z22" s="22" t="str">
        <f aca="false">IF(A22="","",IFERROR(INDEX('PNA-Wirksamkeitsprüfung'!$N$7:$N$36,MATCH(A22,'PNA-Wirksamkeitsprüfung'!$A$7:$A$36,0)),"nicht bewertet"))</f>
        <v>nicht bewertet</v>
      </c>
      <c r="AA22" s="22" t="str">
        <f aca="false">IF(B22="","leer",IF(Z22="nicht bewertet","PNA nicht bewertet",IF(Z22="nicht wirksam","PNA nicht wirksam",IF(Z22="eingeschränkt wirksam","PNA eingeschränkt wirksam","PNA wirksam"))))</f>
        <v>leer</v>
      </c>
      <c r="AB22" s="3" t="str">
        <f aca="false">IF(A22="","",IF(COUNTIF(A$8:A$37,A22)&gt;1,"FEHLER: ID doppelt","OK"))</f>
        <v>OK</v>
      </c>
      <c r="AC22" s="22" t="str">
        <f aca="false">IF(OR(E22="",I22="",W22="",W22=99),"",(E22+W22)*I22)</f>
        <v/>
      </c>
      <c r="AD22" s="22" t="str">
        <f aca="false">IF(B22="","",IF(T22&lt;&gt;"vollständig","Nicht verwendbar – Eingaben "&amp;T22,IF(W22=99,"Nicht verwendbar – Rettung &gt;15 min",IF(AC22&gt;30,"Nicht zulässig – Rᵢ &gt;30",IF(AA22&lt;&gt;"PNA wirksam","Nicht verwendbar – "&amp;AA22,IF(AG22&lt;&gt;"freigegeben","Nicht verwendbar – Freigabe "&amp;AG22,"Verwendbar – Gesamtprüfung erforderlich"))))))</f>
        <v/>
      </c>
      <c r="AE22" s="3" t="str">
        <f aca="false">IF(X22="","",IF(X22=$B$42,IF(I22=$B$43,1,0),0))</f>
        <v/>
      </c>
      <c r="AF22" s="3" t="str">
        <f aca="false">IF(X22="","",IF(X22=$B$42,I22,""))</f>
        <v/>
      </c>
      <c r="AG22" s="23" t="str">
        <f aca="false">IF(B22="","",IFERROR(INDEX('PNA-Wirksamkeitsprüfung'!$T$7:$T$36,MATCH(A22,'PNA-Wirksamkeitsprüfung'!$A$7:$A$36,0)),"nicht vorhanden"))</f>
        <v/>
      </c>
    </row>
    <row r="23" customFormat="false" ht="60" hidden="false" customHeight="true" outlineLevel="0" collapsed="false">
      <c r="A23" s="18" t="s">
        <v>356</v>
      </c>
      <c r="B23" s="14"/>
      <c r="C23" s="14"/>
      <c r="D23" s="14"/>
      <c r="E23" s="14"/>
      <c r="F23" s="14"/>
      <c r="G23" s="14"/>
      <c r="H23" s="14"/>
      <c r="I23" s="3" t="str">
        <f aca="false">IF(G23="","",MIN(10,G23+IF(H23="Ja",1,0)+IF(P23="",0,P23)))</f>
        <v/>
      </c>
      <c r="J23" s="3" t="str">
        <f aca="false">IF(OR(E23="",I23=""),"",E23*I23)</f>
        <v/>
      </c>
      <c r="K23" s="16"/>
      <c r="L23" s="14"/>
      <c r="M23" s="3" t="s">
        <v>325</v>
      </c>
      <c r="N23" s="3" t="str">
        <f aca="false">IF(OR(D23="",E23=""),"",IF(OR(AND(D23="Gering",E23&gt;=1,E23&lt;=3),AND(D23="Erhöht",E23&gt;=4,E23&lt;=6),AND(D23="Kritisch",E23&gt;=7,E23&lt;=10)),"OK","FEHLER: GZ passt nicht zur Stufe"))</f>
        <v/>
      </c>
      <c r="O23" s="3" t="str">
        <f aca="false">IF(OR(F23="",G23=""),"",IF(OR(AND(F23="Gering",G23&gt;=1,G23&lt;=3),AND(F23="Mäßig",G23&gt;=4,G23&lt;=6),AND(F23="Hoch",G23&gt;=7,G23&lt;=10)),"OK","FEHLER: NW passt nicht zur Stufe"))</f>
        <v/>
      </c>
      <c r="P23" s="14"/>
      <c r="Q23" s="14"/>
      <c r="R23" s="3" t="str">
        <f aca="false">IF(P23&gt;0,IF(Q23="","FEHLER: Begründung fehlt","OK"),IF(G23=10,IF(H23="Ja",IF(Q23="","FEHLER: Begründung fehlt","OK"),"OK"),"OK"))</f>
        <v>OK</v>
      </c>
      <c r="S23" s="14"/>
      <c r="T23" s="22" t="str">
        <f aca="false">IF(B23="","leer",IF(OR(A23="",C23="",D23="",E23="",F23="",G23="",H23="",S23=""),"unvollständig",IF(OR(N23&lt;&gt;"OK",O23&lt;&gt;"OK",R23&lt;&gt;"OK",AB23&lt;&gt;"OK"),"fehlerhaft","vollständig")))</f>
        <v>leer</v>
      </c>
      <c r="U23" s="22" t="str">
        <f aca="false">IF(T23="vollständig",J23,"")</f>
        <v/>
      </c>
      <c r="V23" s="22" t="str">
        <f aca="false">IF(I23="","",IF(I23&lt;=3,"Gering",IF(I23&lt;=6,"Mäßig","Hoch")))</f>
        <v/>
      </c>
      <c r="W23" s="3" t="str">
        <f aca="false">IF(S23="unter 5 Minuten",0,IF(S23="5 bis 10 Minuten",1,IF(S23="10 bis 15 Minuten",2,IF(S23="über 15 Minuten",99,""))))</f>
        <v/>
      </c>
      <c r="X23" s="22" t="str">
        <f aca="false">IF(OR(T23&lt;&gt;"vollständig",AA23&lt;&gt;"PNA wirksam",AG23&lt;&gt;"freigegeben"),"",AC23)</f>
        <v/>
      </c>
      <c r="Y23" s="22" t="str">
        <f aca="false">IF(B23="","",IF(W23=99,"Rettung &gt;15 min – Rettungskette nicht ausreichend",IF(AC23="","Rechenwert nicht bestimmbar",IF(OR(AND(D23="Kritisch",F23="Hoch"),AC23&gt;30),"Rᵢ &gt; 30 / Maßnahmen und Neubewertung","Rᵢ ≤ 30 / fachkundige Gesamtprüfung"))))</f>
        <v/>
      </c>
      <c r="Z23" s="22" t="str">
        <f aca="false">IF(A23="","",IFERROR(INDEX('PNA-Wirksamkeitsprüfung'!$N$7:$N$36,MATCH(A23,'PNA-Wirksamkeitsprüfung'!$A$7:$A$36,0)),"nicht bewertet"))</f>
        <v>nicht bewertet</v>
      </c>
      <c r="AA23" s="22" t="str">
        <f aca="false">IF(B23="","leer",IF(Z23="nicht bewertet","PNA nicht bewertet",IF(Z23="nicht wirksam","PNA nicht wirksam",IF(Z23="eingeschränkt wirksam","PNA eingeschränkt wirksam","PNA wirksam"))))</f>
        <v>leer</v>
      </c>
      <c r="AB23" s="3" t="str">
        <f aca="false">IF(A23="","",IF(COUNTIF(A$8:A$37,A23)&gt;1,"FEHLER: ID doppelt","OK"))</f>
        <v>OK</v>
      </c>
      <c r="AC23" s="22" t="str">
        <f aca="false">IF(OR(E23="",I23="",W23="",W23=99),"",(E23+W23)*I23)</f>
        <v/>
      </c>
      <c r="AD23" s="22" t="str">
        <f aca="false">IF(B23="","",IF(T23&lt;&gt;"vollständig","Nicht verwendbar – Eingaben "&amp;T23,IF(W23=99,"Nicht verwendbar – Rettung &gt;15 min",IF(AC23&gt;30,"Nicht zulässig – Rᵢ &gt;30",IF(AA23&lt;&gt;"PNA wirksam","Nicht verwendbar – "&amp;AA23,IF(AG23&lt;&gt;"freigegeben","Nicht verwendbar – Freigabe "&amp;AG23,"Verwendbar – Gesamtprüfung erforderlich"))))))</f>
        <v/>
      </c>
      <c r="AE23" s="3" t="str">
        <f aca="false">IF(X23="","",IF(X23=$B$42,IF(I23=$B$43,1,0),0))</f>
        <v/>
      </c>
      <c r="AF23" s="3" t="str">
        <f aca="false">IF(X23="","",IF(X23=$B$42,I23,""))</f>
        <v/>
      </c>
      <c r="AG23" s="23" t="str">
        <f aca="false">IF(B23="","",IFERROR(INDEX('PNA-Wirksamkeitsprüfung'!$T$7:$T$36,MATCH(A23,'PNA-Wirksamkeitsprüfung'!$A$7:$A$36,0)),"nicht vorhanden"))</f>
        <v/>
      </c>
    </row>
    <row r="24" customFormat="false" ht="60" hidden="false" customHeight="true" outlineLevel="0" collapsed="false">
      <c r="A24" s="18" t="s">
        <v>357</v>
      </c>
      <c r="B24" s="14"/>
      <c r="C24" s="14"/>
      <c r="D24" s="14"/>
      <c r="E24" s="14"/>
      <c r="F24" s="14"/>
      <c r="G24" s="14"/>
      <c r="H24" s="14"/>
      <c r="I24" s="3" t="str">
        <f aca="false">IF(G24="","",MIN(10,G24+IF(H24="Ja",1,0)+IF(P24="",0,P24)))</f>
        <v/>
      </c>
      <c r="J24" s="3" t="str">
        <f aca="false">IF(OR(E24="",I24=""),"",E24*I24)</f>
        <v/>
      </c>
      <c r="K24" s="16"/>
      <c r="L24" s="14"/>
      <c r="M24" s="3" t="s">
        <v>325</v>
      </c>
      <c r="N24" s="3" t="str">
        <f aca="false">IF(OR(D24="",E24=""),"",IF(OR(AND(D24="Gering",E24&gt;=1,E24&lt;=3),AND(D24="Erhöht",E24&gt;=4,E24&lt;=6),AND(D24="Kritisch",E24&gt;=7,E24&lt;=10)),"OK","FEHLER: GZ passt nicht zur Stufe"))</f>
        <v/>
      </c>
      <c r="O24" s="3" t="str">
        <f aca="false">IF(OR(F24="",G24=""),"",IF(OR(AND(F24="Gering",G24&gt;=1,G24&lt;=3),AND(F24="Mäßig",G24&gt;=4,G24&lt;=6),AND(F24="Hoch",G24&gt;=7,G24&lt;=10)),"OK","FEHLER: NW passt nicht zur Stufe"))</f>
        <v/>
      </c>
      <c r="P24" s="14"/>
      <c r="Q24" s="14"/>
      <c r="R24" s="3" t="str">
        <f aca="false">IF(P24&gt;0,IF(Q24="","FEHLER: Begründung fehlt","OK"),IF(G24=10,IF(H24="Ja",IF(Q24="","FEHLER: Begründung fehlt","OK"),"OK"),"OK"))</f>
        <v>OK</v>
      </c>
      <c r="S24" s="14"/>
      <c r="T24" s="22" t="str">
        <f aca="false">IF(B24="","leer",IF(OR(A24="",C24="",D24="",E24="",F24="",G24="",H24="",S24=""),"unvollständig",IF(OR(N24&lt;&gt;"OK",O24&lt;&gt;"OK",R24&lt;&gt;"OK",AB24&lt;&gt;"OK"),"fehlerhaft","vollständig")))</f>
        <v>leer</v>
      </c>
      <c r="U24" s="22" t="str">
        <f aca="false">IF(T24="vollständig",J24,"")</f>
        <v/>
      </c>
      <c r="V24" s="22" t="str">
        <f aca="false">IF(I24="","",IF(I24&lt;=3,"Gering",IF(I24&lt;=6,"Mäßig","Hoch")))</f>
        <v/>
      </c>
      <c r="W24" s="3" t="str">
        <f aca="false">IF(S24="unter 5 Minuten",0,IF(S24="5 bis 10 Minuten",1,IF(S24="10 bis 15 Minuten",2,IF(S24="über 15 Minuten",99,""))))</f>
        <v/>
      </c>
      <c r="X24" s="22" t="str">
        <f aca="false">IF(OR(T24&lt;&gt;"vollständig",AA24&lt;&gt;"PNA wirksam",AG24&lt;&gt;"freigegeben"),"",AC24)</f>
        <v/>
      </c>
      <c r="Y24" s="22" t="str">
        <f aca="false">IF(B24="","",IF(W24=99,"Rettung &gt;15 min – Rettungskette nicht ausreichend",IF(AC24="","Rechenwert nicht bestimmbar",IF(OR(AND(D24="Kritisch",F24="Hoch"),AC24&gt;30),"Rᵢ &gt; 30 / Maßnahmen und Neubewertung","Rᵢ ≤ 30 / fachkundige Gesamtprüfung"))))</f>
        <v/>
      </c>
      <c r="Z24" s="22" t="str">
        <f aca="false">IF(A24="","",IFERROR(INDEX('PNA-Wirksamkeitsprüfung'!$N$7:$N$36,MATCH(A24,'PNA-Wirksamkeitsprüfung'!$A$7:$A$36,0)),"nicht bewertet"))</f>
        <v>nicht bewertet</v>
      </c>
      <c r="AA24" s="22" t="str">
        <f aca="false">IF(B24="","leer",IF(Z24="nicht bewertet","PNA nicht bewertet",IF(Z24="nicht wirksam","PNA nicht wirksam",IF(Z24="eingeschränkt wirksam","PNA eingeschränkt wirksam","PNA wirksam"))))</f>
        <v>leer</v>
      </c>
      <c r="AB24" s="3" t="str">
        <f aca="false">IF(A24="","",IF(COUNTIF(A$8:A$37,A24)&gt;1,"FEHLER: ID doppelt","OK"))</f>
        <v>OK</v>
      </c>
      <c r="AC24" s="22" t="str">
        <f aca="false">IF(OR(E24="",I24="",W24="",W24=99),"",(E24+W24)*I24)</f>
        <v/>
      </c>
      <c r="AD24" s="22" t="str">
        <f aca="false">IF(B24="","",IF(T24&lt;&gt;"vollständig","Nicht verwendbar – Eingaben "&amp;T24,IF(W24=99,"Nicht verwendbar – Rettung &gt;15 min",IF(AC24&gt;30,"Nicht zulässig – Rᵢ &gt;30",IF(AA24&lt;&gt;"PNA wirksam","Nicht verwendbar – "&amp;AA24,IF(AG24&lt;&gt;"freigegeben","Nicht verwendbar – Freigabe "&amp;AG24,"Verwendbar – Gesamtprüfung erforderlich"))))))</f>
        <v/>
      </c>
      <c r="AE24" s="3" t="str">
        <f aca="false">IF(X24="","",IF(X24=$B$42,IF(I24=$B$43,1,0),0))</f>
        <v/>
      </c>
      <c r="AF24" s="3" t="str">
        <f aca="false">IF(X24="","",IF(X24=$B$42,I24,""))</f>
        <v/>
      </c>
      <c r="AG24" s="23" t="str">
        <f aca="false">IF(B24="","",IFERROR(INDEX('PNA-Wirksamkeitsprüfung'!$T$7:$T$36,MATCH(A24,'PNA-Wirksamkeitsprüfung'!$A$7:$A$36,0)),"nicht vorhanden"))</f>
        <v/>
      </c>
    </row>
    <row r="25" customFormat="false" ht="60" hidden="false" customHeight="true" outlineLevel="0" collapsed="false">
      <c r="A25" s="18" t="s">
        <v>358</v>
      </c>
      <c r="B25" s="14"/>
      <c r="C25" s="14"/>
      <c r="D25" s="14"/>
      <c r="E25" s="14"/>
      <c r="F25" s="14"/>
      <c r="G25" s="14"/>
      <c r="H25" s="14"/>
      <c r="I25" s="3" t="str">
        <f aca="false">IF(G25="","",MIN(10,G25+IF(H25="Ja",1,0)+IF(P25="",0,P25)))</f>
        <v/>
      </c>
      <c r="J25" s="3" t="str">
        <f aca="false">IF(OR(E25="",I25=""),"",E25*I25)</f>
        <v/>
      </c>
      <c r="K25" s="16"/>
      <c r="L25" s="14"/>
      <c r="M25" s="3" t="s">
        <v>325</v>
      </c>
      <c r="N25" s="3" t="str">
        <f aca="false">IF(OR(D25="",E25=""),"",IF(OR(AND(D25="Gering",E25&gt;=1,E25&lt;=3),AND(D25="Erhöht",E25&gt;=4,E25&lt;=6),AND(D25="Kritisch",E25&gt;=7,E25&lt;=10)),"OK","FEHLER: GZ passt nicht zur Stufe"))</f>
        <v/>
      </c>
      <c r="O25" s="3" t="str">
        <f aca="false">IF(OR(F25="",G25=""),"",IF(OR(AND(F25="Gering",G25&gt;=1,G25&lt;=3),AND(F25="Mäßig",G25&gt;=4,G25&lt;=6),AND(F25="Hoch",G25&gt;=7,G25&lt;=10)),"OK","FEHLER: NW passt nicht zur Stufe"))</f>
        <v/>
      </c>
      <c r="P25" s="14"/>
      <c r="Q25" s="14"/>
      <c r="R25" s="3" t="str">
        <f aca="false">IF(P25&gt;0,IF(Q25="","FEHLER: Begründung fehlt","OK"),IF(G25=10,IF(H25="Ja",IF(Q25="","FEHLER: Begründung fehlt","OK"),"OK"),"OK"))</f>
        <v>OK</v>
      </c>
      <c r="S25" s="14"/>
      <c r="T25" s="22" t="str">
        <f aca="false">IF(B25="","leer",IF(OR(A25="",C25="",D25="",E25="",F25="",G25="",H25="",S25=""),"unvollständig",IF(OR(N25&lt;&gt;"OK",O25&lt;&gt;"OK",R25&lt;&gt;"OK",AB25&lt;&gt;"OK"),"fehlerhaft","vollständig")))</f>
        <v>leer</v>
      </c>
      <c r="U25" s="22" t="str">
        <f aca="false">IF(T25="vollständig",J25,"")</f>
        <v/>
      </c>
      <c r="V25" s="22" t="str">
        <f aca="false">IF(I25="","",IF(I25&lt;=3,"Gering",IF(I25&lt;=6,"Mäßig","Hoch")))</f>
        <v/>
      </c>
      <c r="W25" s="3" t="str">
        <f aca="false">IF(S25="unter 5 Minuten",0,IF(S25="5 bis 10 Minuten",1,IF(S25="10 bis 15 Minuten",2,IF(S25="über 15 Minuten",99,""))))</f>
        <v/>
      </c>
      <c r="X25" s="22" t="str">
        <f aca="false">IF(OR(T25&lt;&gt;"vollständig",AA25&lt;&gt;"PNA wirksam",AG25&lt;&gt;"freigegeben"),"",AC25)</f>
        <v/>
      </c>
      <c r="Y25" s="22" t="str">
        <f aca="false">IF(B25="","",IF(W25=99,"Rettung &gt;15 min – Rettungskette nicht ausreichend",IF(AC25="","Rechenwert nicht bestimmbar",IF(OR(AND(D25="Kritisch",F25="Hoch"),AC25&gt;30),"Rᵢ &gt; 30 / Maßnahmen und Neubewertung","Rᵢ ≤ 30 / fachkundige Gesamtprüfung"))))</f>
        <v/>
      </c>
      <c r="Z25" s="22" t="str">
        <f aca="false">IF(A25="","",IFERROR(INDEX('PNA-Wirksamkeitsprüfung'!$N$7:$N$36,MATCH(A25,'PNA-Wirksamkeitsprüfung'!$A$7:$A$36,0)),"nicht bewertet"))</f>
        <v>nicht bewertet</v>
      </c>
      <c r="AA25" s="22" t="str">
        <f aca="false">IF(B25="","leer",IF(Z25="nicht bewertet","PNA nicht bewertet",IF(Z25="nicht wirksam","PNA nicht wirksam",IF(Z25="eingeschränkt wirksam","PNA eingeschränkt wirksam","PNA wirksam"))))</f>
        <v>leer</v>
      </c>
      <c r="AB25" s="3" t="str">
        <f aca="false">IF(A25="","",IF(COUNTIF(A$8:A$37,A25)&gt;1,"FEHLER: ID doppelt","OK"))</f>
        <v>OK</v>
      </c>
      <c r="AC25" s="22" t="str">
        <f aca="false">IF(OR(E25="",I25="",W25="",W25=99),"",(E25+W25)*I25)</f>
        <v/>
      </c>
      <c r="AD25" s="22" t="str">
        <f aca="false">IF(B25="","",IF(T25&lt;&gt;"vollständig","Nicht verwendbar – Eingaben "&amp;T25,IF(W25=99,"Nicht verwendbar – Rettung &gt;15 min",IF(AC25&gt;30,"Nicht zulässig – Rᵢ &gt;30",IF(AA25&lt;&gt;"PNA wirksam","Nicht verwendbar – "&amp;AA25,IF(AG25&lt;&gt;"freigegeben","Nicht verwendbar – Freigabe "&amp;AG25,"Verwendbar – Gesamtprüfung erforderlich"))))))</f>
        <v/>
      </c>
      <c r="AE25" s="3" t="str">
        <f aca="false">IF(X25="","",IF(X25=$B$42,IF(I25=$B$43,1,0),0))</f>
        <v/>
      </c>
      <c r="AF25" s="3" t="str">
        <f aca="false">IF(X25="","",IF(X25=$B$42,I25,""))</f>
        <v/>
      </c>
      <c r="AG25" s="23" t="str">
        <f aca="false">IF(B25="","",IFERROR(INDEX('PNA-Wirksamkeitsprüfung'!$T$7:$T$36,MATCH(A25,'PNA-Wirksamkeitsprüfung'!$A$7:$A$36,0)),"nicht vorhanden"))</f>
        <v/>
      </c>
    </row>
    <row r="26" customFormat="false" ht="60" hidden="false" customHeight="true" outlineLevel="0" collapsed="false">
      <c r="A26" s="18" t="s">
        <v>359</v>
      </c>
      <c r="B26" s="14"/>
      <c r="C26" s="14"/>
      <c r="D26" s="14"/>
      <c r="E26" s="14"/>
      <c r="F26" s="14"/>
      <c r="G26" s="14"/>
      <c r="H26" s="14"/>
      <c r="I26" s="3" t="str">
        <f aca="false">IF(G26="","",MIN(10,G26+IF(H26="Ja",1,0)+IF(P26="",0,P26)))</f>
        <v/>
      </c>
      <c r="J26" s="3" t="str">
        <f aca="false">IF(OR(E26="",I26=""),"",E26*I26)</f>
        <v/>
      </c>
      <c r="K26" s="16"/>
      <c r="L26" s="14"/>
      <c r="M26" s="3" t="s">
        <v>325</v>
      </c>
      <c r="N26" s="3" t="str">
        <f aca="false">IF(OR(D26="",E26=""),"",IF(OR(AND(D26="Gering",E26&gt;=1,E26&lt;=3),AND(D26="Erhöht",E26&gt;=4,E26&lt;=6),AND(D26="Kritisch",E26&gt;=7,E26&lt;=10)),"OK","FEHLER: GZ passt nicht zur Stufe"))</f>
        <v/>
      </c>
      <c r="O26" s="3" t="str">
        <f aca="false">IF(OR(F26="",G26=""),"",IF(OR(AND(F26="Gering",G26&gt;=1,G26&lt;=3),AND(F26="Mäßig",G26&gt;=4,G26&lt;=6),AND(F26="Hoch",G26&gt;=7,G26&lt;=10)),"OK","FEHLER: NW passt nicht zur Stufe"))</f>
        <v/>
      </c>
      <c r="P26" s="14"/>
      <c r="Q26" s="14"/>
      <c r="R26" s="3" t="str">
        <f aca="false">IF(P26&gt;0,IF(Q26="","FEHLER: Begründung fehlt","OK"),IF(G26=10,IF(H26="Ja",IF(Q26="","FEHLER: Begründung fehlt","OK"),"OK"),"OK"))</f>
        <v>OK</v>
      </c>
      <c r="S26" s="14"/>
      <c r="T26" s="22" t="str">
        <f aca="false">IF(B26="","leer",IF(OR(A26="",C26="",D26="",E26="",F26="",G26="",H26="",S26=""),"unvollständig",IF(OR(N26&lt;&gt;"OK",O26&lt;&gt;"OK",R26&lt;&gt;"OK",AB26&lt;&gt;"OK"),"fehlerhaft","vollständig")))</f>
        <v>leer</v>
      </c>
      <c r="U26" s="22" t="str">
        <f aca="false">IF(T26="vollständig",J26,"")</f>
        <v/>
      </c>
      <c r="V26" s="22" t="str">
        <f aca="false">IF(I26="","",IF(I26&lt;=3,"Gering",IF(I26&lt;=6,"Mäßig","Hoch")))</f>
        <v/>
      </c>
      <c r="W26" s="3" t="str">
        <f aca="false">IF(S26="unter 5 Minuten",0,IF(S26="5 bis 10 Minuten",1,IF(S26="10 bis 15 Minuten",2,IF(S26="über 15 Minuten",99,""))))</f>
        <v/>
      </c>
      <c r="X26" s="22" t="str">
        <f aca="false">IF(OR(T26&lt;&gt;"vollständig",AA26&lt;&gt;"PNA wirksam",AG26&lt;&gt;"freigegeben"),"",AC26)</f>
        <v/>
      </c>
      <c r="Y26" s="22" t="str">
        <f aca="false">IF(B26="","",IF(W26=99,"Rettung &gt;15 min – Rettungskette nicht ausreichend",IF(AC26="","Rechenwert nicht bestimmbar",IF(OR(AND(D26="Kritisch",F26="Hoch"),AC26&gt;30),"Rᵢ &gt; 30 / Maßnahmen und Neubewertung","Rᵢ ≤ 30 / fachkundige Gesamtprüfung"))))</f>
        <v/>
      </c>
      <c r="Z26" s="22" t="str">
        <f aca="false">IF(A26="","",IFERROR(INDEX('PNA-Wirksamkeitsprüfung'!$N$7:$N$36,MATCH(A26,'PNA-Wirksamkeitsprüfung'!$A$7:$A$36,0)),"nicht bewertet"))</f>
        <v>nicht bewertet</v>
      </c>
      <c r="AA26" s="22" t="str">
        <f aca="false">IF(B26="","leer",IF(Z26="nicht bewertet","PNA nicht bewertet",IF(Z26="nicht wirksam","PNA nicht wirksam",IF(Z26="eingeschränkt wirksam","PNA eingeschränkt wirksam","PNA wirksam"))))</f>
        <v>leer</v>
      </c>
      <c r="AB26" s="3" t="str">
        <f aca="false">IF(A26="","",IF(COUNTIF(A$8:A$37,A26)&gt;1,"FEHLER: ID doppelt","OK"))</f>
        <v>OK</v>
      </c>
      <c r="AC26" s="22" t="str">
        <f aca="false">IF(OR(E26="",I26="",W26="",W26=99),"",(E26+W26)*I26)</f>
        <v/>
      </c>
      <c r="AD26" s="22" t="str">
        <f aca="false">IF(B26="","",IF(T26&lt;&gt;"vollständig","Nicht verwendbar – Eingaben "&amp;T26,IF(W26=99,"Nicht verwendbar – Rettung &gt;15 min",IF(AC26&gt;30,"Nicht zulässig – Rᵢ &gt;30",IF(AA26&lt;&gt;"PNA wirksam","Nicht verwendbar – "&amp;AA26,IF(AG26&lt;&gt;"freigegeben","Nicht verwendbar – Freigabe "&amp;AG26,"Verwendbar – Gesamtprüfung erforderlich"))))))</f>
        <v/>
      </c>
      <c r="AE26" s="3" t="str">
        <f aca="false">IF(X26="","",IF(X26=$B$42,IF(I26=$B$43,1,0),0))</f>
        <v/>
      </c>
      <c r="AF26" s="3" t="str">
        <f aca="false">IF(X26="","",IF(X26=$B$42,I26,""))</f>
        <v/>
      </c>
      <c r="AG26" s="23" t="str">
        <f aca="false">IF(B26="","",IFERROR(INDEX('PNA-Wirksamkeitsprüfung'!$T$7:$T$36,MATCH(A26,'PNA-Wirksamkeitsprüfung'!$A$7:$A$36,0)),"nicht vorhanden"))</f>
        <v/>
      </c>
    </row>
    <row r="27" customFormat="false" ht="60" hidden="false" customHeight="true" outlineLevel="0" collapsed="false">
      <c r="A27" s="18" t="s">
        <v>360</v>
      </c>
      <c r="B27" s="14"/>
      <c r="C27" s="14"/>
      <c r="D27" s="14"/>
      <c r="E27" s="14"/>
      <c r="F27" s="14"/>
      <c r="G27" s="14"/>
      <c r="H27" s="14"/>
      <c r="I27" s="3" t="str">
        <f aca="false">IF(G27="","",MIN(10,G27+IF(H27="Ja",1,0)+IF(P27="",0,P27)))</f>
        <v/>
      </c>
      <c r="J27" s="3" t="str">
        <f aca="false">IF(OR(E27="",I27=""),"",E27*I27)</f>
        <v/>
      </c>
      <c r="K27" s="16"/>
      <c r="L27" s="14"/>
      <c r="M27" s="3" t="s">
        <v>325</v>
      </c>
      <c r="N27" s="3" t="str">
        <f aca="false">IF(OR(D27="",E27=""),"",IF(OR(AND(D27="Gering",E27&gt;=1,E27&lt;=3),AND(D27="Erhöht",E27&gt;=4,E27&lt;=6),AND(D27="Kritisch",E27&gt;=7,E27&lt;=10)),"OK","FEHLER: GZ passt nicht zur Stufe"))</f>
        <v/>
      </c>
      <c r="O27" s="3" t="str">
        <f aca="false">IF(OR(F27="",G27=""),"",IF(OR(AND(F27="Gering",G27&gt;=1,G27&lt;=3),AND(F27="Mäßig",G27&gt;=4,G27&lt;=6),AND(F27="Hoch",G27&gt;=7,G27&lt;=10)),"OK","FEHLER: NW passt nicht zur Stufe"))</f>
        <v/>
      </c>
      <c r="P27" s="14"/>
      <c r="Q27" s="14"/>
      <c r="R27" s="3" t="str">
        <f aca="false">IF(P27&gt;0,IF(Q27="","FEHLER: Begründung fehlt","OK"),IF(G27=10,IF(H27="Ja",IF(Q27="","FEHLER: Begründung fehlt","OK"),"OK"),"OK"))</f>
        <v>OK</v>
      </c>
      <c r="S27" s="14"/>
      <c r="T27" s="22" t="str">
        <f aca="false">IF(B27="","leer",IF(OR(A27="",C27="",D27="",E27="",F27="",G27="",H27="",S27=""),"unvollständig",IF(OR(N27&lt;&gt;"OK",O27&lt;&gt;"OK",R27&lt;&gt;"OK",AB27&lt;&gt;"OK"),"fehlerhaft","vollständig")))</f>
        <v>leer</v>
      </c>
      <c r="U27" s="22" t="str">
        <f aca="false">IF(T27="vollständig",J27,"")</f>
        <v/>
      </c>
      <c r="V27" s="22" t="str">
        <f aca="false">IF(I27="","",IF(I27&lt;=3,"Gering",IF(I27&lt;=6,"Mäßig","Hoch")))</f>
        <v/>
      </c>
      <c r="W27" s="3" t="str">
        <f aca="false">IF(S27="unter 5 Minuten",0,IF(S27="5 bis 10 Minuten",1,IF(S27="10 bis 15 Minuten",2,IF(S27="über 15 Minuten",99,""))))</f>
        <v/>
      </c>
      <c r="X27" s="22" t="str">
        <f aca="false">IF(OR(T27&lt;&gt;"vollständig",AA27&lt;&gt;"PNA wirksam",AG27&lt;&gt;"freigegeben"),"",AC27)</f>
        <v/>
      </c>
      <c r="Y27" s="22" t="str">
        <f aca="false">IF(B27="","",IF(W27=99,"Rettung &gt;15 min – Rettungskette nicht ausreichend",IF(AC27="","Rechenwert nicht bestimmbar",IF(OR(AND(D27="Kritisch",F27="Hoch"),AC27&gt;30),"Rᵢ &gt; 30 / Maßnahmen und Neubewertung","Rᵢ ≤ 30 / fachkundige Gesamtprüfung"))))</f>
        <v/>
      </c>
      <c r="Z27" s="22" t="str">
        <f aca="false">IF(A27="","",IFERROR(INDEX('PNA-Wirksamkeitsprüfung'!$N$7:$N$36,MATCH(A27,'PNA-Wirksamkeitsprüfung'!$A$7:$A$36,0)),"nicht bewertet"))</f>
        <v>nicht bewertet</v>
      </c>
      <c r="AA27" s="22" t="str">
        <f aca="false">IF(B27="","leer",IF(Z27="nicht bewertet","PNA nicht bewertet",IF(Z27="nicht wirksam","PNA nicht wirksam",IF(Z27="eingeschränkt wirksam","PNA eingeschränkt wirksam","PNA wirksam"))))</f>
        <v>leer</v>
      </c>
      <c r="AB27" s="3" t="str">
        <f aca="false">IF(A27="","",IF(COUNTIF(A$8:A$37,A27)&gt;1,"FEHLER: ID doppelt","OK"))</f>
        <v>OK</v>
      </c>
      <c r="AC27" s="22" t="str">
        <f aca="false">IF(OR(E27="",I27="",W27="",W27=99),"",(E27+W27)*I27)</f>
        <v/>
      </c>
      <c r="AD27" s="22" t="str">
        <f aca="false">IF(B27="","",IF(T27&lt;&gt;"vollständig","Nicht verwendbar – Eingaben "&amp;T27,IF(W27=99,"Nicht verwendbar – Rettung &gt;15 min",IF(AC27&gt;30,"Nicht zulässig – Rᵢ &gt;30",IF(AA27&lt;&gt;"PNA wirksam","Nicht verwendbar – "&amp;AA27,IF(AG27&lt;&gt;"freigegeben","Nicht verwendbar – Freigabe "&amp;AG27,"Verwendbar – Gesamtprüfung erforderlich"))))))</f>
        <v/>
      </c>
      <c r="AE27" s="3" t="str">
        <f aca="false">IF(X27="","",IF(X27=$B$42,IF(I27=$B$43,1,0),0))</f>
        <v/>
      </c>
      <c r="AF27" s="3" t="str">
        <f aca="false">IF(X27="","",IF(X27=$B$42,I27,""))</f>
        <v/>
      </c>
      <c r="AG27" s="23" t="str">
        <f aca="false">IF(B27="","",IFERROR(INDEX('PNA-Wirksamkeitsprüfung'!$T$7:$T$36,MATCH(A27,'PNA-Wirksamkeitsprüfung'!$A$7:$A$36,0)),"nicht vorhanden"))</f>
        <v/>
      </c>
    </row>
    <row r="28" customFormat="false" ht="60" hidden="false" customHeight="true" outlineLevel="0" collapsed="false">
      <c r="A28" s="18" t="s">
        <v>361</v>
      </c>
      <c r="B28" s="14"/>
      <c r="C28" s="14"/>
      <c r="D28" s="14"/>
      <c r="E28" s="14"/>
      <c r="F28" s="14"/>
      <c r="G28" s="14"/>
      <c r="H28" s="14"/>
      <c r="I28" s="3" t="str">
        <f aca="false">IF(G28="","",MIN(10,G28+IF(H28="Ja",1,0)+IF(P28="",0,P28)))</f>
        <v/>
      </c>
      <c r="J28" s="3" t="str">
        <f aca="false">IF(OR(E28="",I28=""),"",E28*I28)</f>
        <v/>
      </c>
      <c r="K28" s="16"/>
      <c r="L28" s="14"/>
      <c r="M28" s="3" t="s">
        <v>325</v>
      </c>
      <c r="N28" s="3" t="str">
        <f aca="false">IF(OR(D28="",E28=""),"",IF(OR(AND(D28="Gering",E28&gt;=1,E28&lt;=3),AND(D28="Erhöht",E28&gt;=4,E28&lt;=6),AND(D28="Kritisch",E28&gt;=7,E28&lt;=10)),"OK","FEHLER: GZ passt nicht zur Stufe"))</f>
        <v/>
      </c>
      <c r="O28" s="3" t="str">
        <f aca="false">IF(OR(F28="",G28=""),"",IF(OR(AND(F28="Gering",G28&gt;=1,G28&lt;=3),AND(F28="Mäßig",G28&gt;=4,G28&lt;=6),AND(F28="Hoch",G28&gt;=7,G28&lt;=10)),"OK","FEHLER: NW passt nicht zur Stufe"))</f>
        <v/>
      </c>
      <c r="P28" s="14"/>
      <c r="Q28" s="14"/>
      <c r="R28" s="3" t="str">
        <f aca="false">IF(P28&gt;0,IF(Q28="","FEHLER: Begründung fehlt","OK"),IF(G28=10,IF(H28="Ja",IF(Q28="","FEHLER: Begründung fehlt","OK"),"OK"),"OK"))</f>
        <v>OK</v>
      </c>
      <c r="S28" s="14"/>
      <c r="T28" s="22" t="str">
        <f aca="false">IF(B28="","leer",IF(OR(A28="",C28="",D28="",E28="",F28="",G28="",H28="",S28=""),"unvollständig",IF(OR(N28&lt;&gt;"OK",O28&lt;&gt;"OK",R28&lt;&gt;"OK",AB28&lt;&gt;"OK"),"fehlerhaft","vollständig")))</f>
        <v>leer</v>
      </c>
      <c r="U28" s="22" t="str">
        <f aca="false">IF(T28="vollständig",J28,"")</f>
        <v/>
      </c>
      <c r="V28" s="22" t="str">
        <f aca="false">IF(I28="","",IF(I28&lt;=3,"Gering",IF(I28&lt;=6,"Mäßig","Hoch")))</f>
        <v/>
      </c>
      <c r="W28" s="3" t="str">
        <f aca="false">IF(S28="unter 5 Minuten",0,IF(S28="5 bis 10 Minuten",1,IF(S28="10 bis 15 Minuten",2,IF(S28="über 15 Minuten",99,""))))</f>
        <v/>
      </c>
      <c r="X28" s="22" t="str">
        <f aca="false">IF(OR(T28&lt;&gt;"vollständig",AA28&lt;&gt;"PNA wirksam",AG28&lt;&gt;"freigegeben"),"",AC28)</f>
        <v/>
      </c>
      <c r="Y28" s="22" t="str">
        <f aca="false">IF(B28="","",IF(W28=99,"Rettung &gt;15 min – Rettungskette nicht ausreichend",IF(AC28="","Rechenwert nicht bestimmbar",IF(OR(AND(D28="Kritisch",F28="Hoch"),AC28&gt;30),"Rᵢ &gt; 30 / Maßnahmen und Neubewertung","Rᵢ ≤ 30 / fachkundige Gesamtprüfung"))))</f>
        <v/>
      </c>
      <c r="Z28" s="22" t="str">
        <f aca="false">IF(A28="","",IFERROR(INDEX('PNA-Wirksamkeitsprüfung'!$N$7:$N$36,MATCH(A28,'PNA-Wirksamkeitsprüfung'!$A$7:$A$36,0)),"nicht bewertet"))</f>
        <v>nicht bewertet</v>
      </c>
      <c r="AA28" s="22" t="str">
        <f aca="false">IF(B28="","leer",IF(Z28="nicht bewertet","PNA nicht bewertet",IF(Z28="nicht wirksam","PNA nicht wirksam",IF(Z28="eingeschränkt wirksam","PNA eingeschränkt wirksam","PNA wirksam"))))</f>
        <v>leer</v>
      </c>
      <c r="AB28" s="3" t="str">
        <f aca="false">IF(A28="","",IF(COUNTIF(A$8:A$37,A28)&gt;1,"FEHLER: ID doppelt","OK"))</f>
        <v>OK</v>
      </c>
      <c r="AC28" s="22" t="str">
        <f aca="false">IF(OR(E28="",I28="",W28="",W28=99),"",(E28+W28)*I28)</f>
        <v/>
      </c>
      <c r="AD28" s="22" t="str">
        <f aca="false">IF(B28="","",IF(T28&lt;&gt;"vollständig","Nicht verwendbar – Eingaben "&amp;T28,IF(W28=99,"Nicht verwendbar – Rettung &gt;15 min",IF(AC28&gt;30,"Nicht zulässig – Rᵢ &gt;30",IF(AA28&lt;&gt;"PNA wirksam","Nicht verwendbar – "&amp;AA28,IF(AG28&lt;&gt;"freigegeben","Nicht verwendbar – Freigabe "&amp;AG28,"Verwendbar – Gesamtprüfung erforderlich"))))))</f>
        <v/>
      </c>
      <c r="AE28" s="3" t="str">
        <f aca="false">IF(X28="","",IF(X28=$B$42,IF(I28=$B$43,1,0),0))</f>
        <v/>
      </c>
      <c r="AF28" s="3" t="str">
        <f aca="false">IF(X28="","",IF(X28=$B$42,I28,""))</f>
        <v/>
      </c>
      <c r="AG28" s="23" t="str">
        <f aca="false">IF(B28="","",IFERROR(INDEX('PNA-Wirksamkeitsprüfung'!$T$7:$T$36,MATCH(A28,'PNA-Wirksamkeitsprüfung'!$A$7:$A$36,0)),"nicht vorhanden"))</f>
        <v/>
      </c>
    </row>
    <row r="29" customFormat="false" ht="60" hidden="false" customHeight="true" outlineLevel="0" collapsed="false">
      <c r="A29" s="18" t="s">
        <v>362</v>
      </c>
      <c r="B29" s="14"/>
      <c r="C29" s="14"/>
      <c r="D29" s="14"/>
      <c r="E29" s="14"/>
      <c r="F29" s="14"/>
      <c r="G29" s="14"/>
      <c r="H29" s="14"/>
      <c r="I29" s="3" t="str">
        <f aca="false">IF(G29="","",MIN(10,G29+IF(H29="Ja",1,0)+IF(P29="",0,P29)))</f>
        <v/>
      </c>
      <c r="J29" s="3" t="str">
        <f aca="false">IF(OR(E29="",I29=""),"",E29*I29)</f>
        <v/>
      </c>
      <c r="K29" s="16"/>
      <c r="L29" s="14"/>
      <c r="M29" s="3" t="s">
        <v>325</v>
      </c>
      <c r="N29" s="3" t="str">
        <f aca="false">IF(OR(D29="",E29=""),"",IF(OR(AND(D29="Gering",E29&gt;=1,E29&lt;=3),AND(D29="Erhöht",E29&gt;=4,E29&lt;=6),AND(D29="Kritisch",E29&gt;=7,E29&lt;=10)),"OK","FEHLER: GZ passt nicht zur Stufe"))</f>
        <v/>
      </c>
      <c r="O29" s="3" t="str">
        <f aca="false">IF(OR(F29="",G29=""),"",IF(OR(AND(F29="Gering",G29&gt;=1,G29&lt;=3),AND(F29="Mäßig",G29&gt;=4,G29&lt;=6),AND(F29="Hoch",G29&gt;=7,G29&lt;=10)),"OK","FEHLER: NW passt nicht zur Stufe"))</f>
        <v/>
      </c>
      <c r="P29" s="14"/>
      <c r="Q29" s="14"/>
      <c r="R29" s="3" t="str">
        <f aca="false">IF(P29&gt;0,IF(Q29="","FEHLER: Begründung fehlt","OK"),IF(G29=10,IF(H29="Ja",IF(Q29="","FEHLER: Begründung fehlt","OK"),"OK"),"OK"))</f>
        <v>OK</v>
      </c>
      <c r="S29" s="14"/>
      <c r="T29" s="22" t="str">
        <f aca="false">IF(B29="","leer",IF(OR(A29="",C29="",D29="",E29="",F29="",G29="",H29="",S29=""),"unvollständig",IF(OR(N29&lt;&gt;"OK",O29&lt;&gt;"OK",R29&lt;&gt;"OK",AB29&lt;&gt;"OK"),"fehlerhaft","vollständig")))</f>
        <v>leer</v>
      </c>
      <c r="U29" s="22" t="str">
        <f aca="false">IF(T29="vollständig",J29,"")</f>
        <v/>
      </c>
      <c r="V29" s="22" t="str">
        <f aca="false">IF(I29="","",IF(I29&lt;=3,"Gering",IF(I29&lt;=6,"Mäßig","Hoch")))</f>
        <v/>
      </c>
      <c r="W29" s="3" t="str">
        <f aca="false">IF(S29="unter 5 Minuten",0,IF(S29="5 bis 10 Minuten",1,IF(S29="10 bis 15 Minuten",2,IF(S29="über 15 Minuten",99,""))))</f>
        <v/>
      </c>
      <c r="X29" s="22" t="str">
        <f aca="false">IF(OR(T29&lt;&gt;"vollständig",AA29&lt;&gt;"PNA wirksam",AG29&lt;&gt;"freigegeben"),"",AC29)</f>
        <v/>
      </c>
      <c r="Y29" s="22" t="str">
        <f aca="false">IF(B29="","",IF(W29=99,"Rettung &gt;15 min – Rettungskette nicht ausreichend",IF(AC29="","Rechenwert nicht bestimmbar",IF(OR(AND(D29="Kritisch",F29="Hoch"),AC29&gt;30),"Rᵢ &gt; 30 / Maßnahmen und Neubewertung","Rᵢ ≤ 30 / fachkundige Gesamtprüfung"))))</f>
        <v/>
      </c>
      <c r="Z29" s="22" t="str">
        <f aca="false">IF(A29="","",IFERROR(INDEX('PNA-Wirksamkeitsprüfung'!$N$7:$N$36,MATCH(A29,'PNA-Wirksamkeitsprüfung'!$A$7:$A$36,0)),"nicht bewertet"))</f>
        <v>nicht bewertet</v>
      </c>
      <c r="AA29" s="22" t="str">
        <f aca="false">IF(B29="","leer",IF(Z29="nicht bewertet","PNA nicht bewertet",IF(Z29="nicht wirksam","PNA nicht wirksam",IF(Z29="eingeschränkt wirksam","PNA eingeschränkt wirksam","PNA wirksam"))))</f>
        <v>leer</v>
      </c>
      <c r="AB29" s="3" t="str">
        <f aca="false">IF(A29="","",IF(COUNTIF(A$8:A$37,A29)&gt;1,"FEHLER: ID doppelt","OK"))</f>
        <v>OK</v>
      </c>
      <c r="AC29" s="22" t="str">
        <f aca="false">IF(OR(E29="",I29="",W29="",W29=99),"",(E29+W29)*I29)</f>
        <v/>
      </c>
      <c r="AD29" s="22" t="str">
        <f aca="false">IF(B29="","",IF(T29&lt;&gt;"vollständig","Nicht verwendbar – Eingaben "&amp;T29,IF(W29=99,"Nicht verwendbar – Rettung &gt;15 min",IF(AC29&gt;30,"Nicht zulässig – Rᵢ &gt;30",IF(AA29&lt;&gt;"PNA wirksam","Nicht verwendbar – "&amp;AA29,IF(AG29&lt;&gt;"freigegeben","Nicht verwendbar – Freigabe "&amp;AG29,"Verwendbar – Gesamtprüfung erforderlich"))))))</f>
        <v/>
      </c>
      <c r="AE29" s="3" t="str">
        <f aca="false">IF(X29="","",IF(X29=$B$42,IF(I29=$B$43,1,0),0))</f>
        <v/>
      </c>
      <c r="AF29" s="3" t="str">
        <f aca="false">IF(X29="","",IF(X29=$B$42,I29,""))</f>
        <v/>
      </c>
      <c r="AG29" s="23" t="str">
        <f aca="false">IF(B29="","",IFERROR(INDEX('PNA-Wirksamkeitsprüfung'!$T$7:$T$36,MATCH(A29,'PNA-Wirksamkeitsprüfung'!$A$7:$A$36,0)),"nicht vorhanden"))</f>
        <v/>
      </c>
    </row>
    <row r="30" customFormat="false" ht="60" hidden="false" customHeight="true" outlineLevel="0" collapsed="false">
      <c r="A30" s="18" t="s">
        <v>363</v>
      </c>
      <c r="B30" s="14"/>
      <c r="C30" s="14"/>
      <c r="D30" s="14"/>
      <c r="E30" s="14"/>
      <c r="F30" s="14"/>
      <c r="G30" s="14"/>
      <c r="H30" s="14"/>
      <c r="I30" s="3" t="str">
        <f aca="false">IF(G30="","",MIN(10,G30+IF(H30="Ja",1,0)+IF(P30="",0,P30)))</f>
        <v/>
      </c>
      <c r="J30" s="3" t="str">
        <f aca="false">IF(OR(E30="",I30=""),"",E30*I30)</f>
        <v/>
      </c>
      <c r="K30" s="16"/>
      <c r="L30" s="14"/>
      <c r="M30" s="3" t="s">
        <v>325</v>
      </c>
      <c r="N30" s="3" t="str">
        <f aca="false">IF(OR(D30="",E30=""),"",IF(OR(AND(D30="Gering",E30&gt;=1,E30&lt;=3),AND(D30="Erhöht",E30&gt;=4,E30&lt;=6),AND(D30="Kritisch",E30&gt;=7,E30&lt;=10)),"OK","FEHLER: GZ passt nicht zur Stufe"))</f>
        <v/>
      </c>
      <c r="O30" s="3" t="str">
        <f aca="false">IF(OR(F30="",G30=""),"",IF(OR(AND(F30="Gering",G30&gt;=1,G30&lt;=3),AND(F30="Mäßig",G30&gt;=4,G30&lt;=6),AND(F30="Hoch",G30&gt;=7,G30&lt;=10)),"OK","FEHLER: NW passt nicht zur Stufe"))</f>
        <v/>
      </c>
      <c r="P30" s="14"/>
      <c r="Q30" s="14"/>
      <c r="R30" s="3" t="str">
        <f aca="false">IF(P30&gt;0,IF(Q30="","FEHLER: Begründung fehlt","OK"),IF(G30=10,IF(H30="Ja",IF(Q30="","FEHLER: Begründung fehlt","OK"),"OK"),"OK"))</f>
        <v>OK</v>
      </c>
      <c r="S30" s="14"/>
      <c r="T30" s="22" t="str">
        <f aca="false">IF(B30="","leer",IF(OR(A30="",C30="",D30="",E30="",F30="",G30="",H30="",S30=""),"unvollständig",IF(OR(N30&lt;&gt;"OK",O30&lt;&gt;"OK",R30&lt;&gt;"OK",AB30&lt;&gt;"OK"),"fehlerhaft","vollständig")))</f>
        <v>leer</v>
      </c>
      <c r="U30" s="22" t="str">
        <f aca="false">IF(T30="vollständig",J30,"")</f>
        <v/>
      </c>
      <c r="V30" s="22" t="str">
        <f aca="false">IF(I30="","",IF(I30&lt;=3,"Gering",IF(I30&lt;=6,"Mäßig","Hoch")))</f>
        <v/>
      </c>
      <c r="W30" s="3" t="str">
        <f aca="false">IF(S30="unter 5 Minuten",0,IF(S30="5 bis 10 Minuten",1,IF(S30="10 bis 15 Minuten",2,IF(S30="über 15 Minuten",99,""))))</f>
        <v/>
      </c>
      <c r="X30" s="22" t="str">
        <f aca="false">IF(OR(T30&lt;&gt;"vollständig",AA30&lt;&gt;"PNA wirksam",AG30&lt;&gt;"freigegeben"),"",AC30)</f>
        <v/>
      </c>
      <c r="Y30" s="22" t="str">
        <f aca="false">IF(B30="","",IF(W30=99,"Rettung &gt;15 min – Rettungskette nicht ausreichend",IF(AC30="","Rechenwert nicht bestimmbar",IF(OR(AND(D30="Kritisch",F30="Hoch"),AC30&gt;30),"Rᵢ &gt; 30 / Maßnahmen und Neubewertung","Rᵢ ≤ 30 / fachkundige Gesamtprüfung"))))</f>
        <v/>
      </c>
      <c r="Z30" s="22" t="str">
        <f aca="false">IF(A30="","",IFERROR(INDEX('PNA-Wirksamkeitsprüfung'!$N$7:$N$36,MATCH(A30,'PNA-Wirksamkeitsprüfung'!$A$7:$A$36,0)),"nicht bewertet"))</f>
        <v>nicht bewertet</v>
      </c>
      <c r="AA30" s="22" t="str">
        <f aca="false">IF(B30="","leer",IF(Z30="nicht bewertet","PNA nicht bewertet",IF(Z30="nicht wirksam","PNA nicht wirksam",IF(Z30="eingeschränkt wirksam","PNA eingeschränkt wirksam","PNA wirksam"))))</f>
        <v>leer</v>
      </c>
      <c r="AB30" s="3" t="str">
        <f aca="false">IF(A30="","",IF(COUNTIF(A$8:A$37,A30)&gt;1,"FEHLER: ID doppelt","OK"))</f>
        <v>OK</v>
      </c>
      <c r="AC30" s="22" t="str">
        <f aca="false">IF(OR(E30="",I30="",W30="",W30=99),"",(E30+W30)*I30)</f>
        <v/>
      </c>
      <c r="AD30" s="22" t="str">
        <f aca="false">IF(B30="","",IF(T30&lt;&gt;"vollständig","Nicht verwendbar – Eingaben "&amp;T30,IF(W30=99,"Nicht verwendbar – Rettung &gt;15 min",IF(AC30&gt;30,"Nicht zulässig – Rᵢ &gt;30",IF(AA30&lt;&gt;"PNA wirksam","Nicht verwendbar – "&amp;AA30,IF(AG30&lt;&gt;"freigegeben","Nicht verwendbar – Freigabe "&amp;AG30,"Verwendbar – Gesamtprüfung erforderlich"))))))</f>
        <v/>
      </c>
      <c r="AE30" s="3" t="str">
        <f aca="false">IF(X30="","",IF(X30=$B$42,IF(I30=$B$43,1,0),0))</f>
        <v/>
      </c>
      <c r="AF30" s="3" t="str">
        <f aca="false">IF(X30="","",IF(X30=$B$42,I30,""))</f>
        <v/>
      </c>
      <c r="AG30" s="23" t="str">
        <f aca="false">IF(B30="","",IFERROR(INDEX('PNA-Wirksamkeitsprüfung'!$T$7:$T$36,MATCH(A30,'PNA-Wirksamkeitsprüfung'!$A$7:$A$36,0)),"nicht vorhanden"))</f>
        <v/>
      </c>
    </row>
    <row r="31" customFormat="false" ht="60" hidden="false" customHeight="true" outlineLevel="0" collapsed="false">
      <c r="A31" s="18" t="s">
        <v>364</v>
      </c>
      <c r="B31" s="14"/>
      <c r="C31" s="14"/>
      <c r="D31" s="14"/>
      <c r="E31" s="14"/>
      <c r="F31" s="14"/>
      <c r="G31" s="14"/>
      <c r="H31" s="14"/>
      <c r="I31" s="3" t="str">
        <f aca="false">IF(G31="","",MIN(10,G31+IF(H31="Ja",1,0)+IF(P31="",0,P31)))</f>
        <v/>
      </c>
      <c r="J31" s="3" t="str">
        <f aca="false">IF(OR(E31="",I31=""),"",E31*I31)</f>
        <v/>
      </c>
      <c r="K31" s="16"/>
      <c r="L31" s="14"/>
      <c r="M31" s="3" t="s">
        <v>325</v>
      </c>
      <c r="N31" s="3" t="str">
        <f aca="false">IF(OR(D31="",E31=""),"",IF(OR(AND(D31="Gering",E31&gt;=1,E31&lt;=3),AND(D31="Erhöht",E31&gt;=4,E31&lt;=6),AND(D31="Kritisch",E31&gt;=7,E31&lt;=10)),"OK","FEHLER: GZ passt nicht zur Stufe"))</f>
        <v/>
      </c>
      <c r="O31" s="3" t="str">
        <f aca="false">IF(OR(F31="",G31=""),"",IF(OR(AND(F31="Gering",G31&gt;=1,G31&lt;=3),AND(F31="Mäßig",G31&gt;=4,G31&lt;=6),AND(F31="Hoch",G31&gt;=7,G31&lt;=10)),"OK","FEHLER: NW passt nicht zur Stufe"))</f>
        <v/>
      </c>
      <c r="P31" s="14"/>
      <c r="Q31" s="14"/>
      <c r="R31" s="3" t="str">
        <f aca="false">IF(P31&gt;0,IF(Q31="","FEHLER: Begründung fehlt","OK"),IF(G31=10,IF(H31="Ja",IF(Q31="","FEHLER: Begründung fehlt","OK"),"OK"),"OK"))</f>
        <v>OK</v>
      </c>
      <c r="S31" s="14"/>
      <c r="T31" s="22" t="str">
        <f aca="false">IF(B31="","leer",IF(OR(A31="",C31="",D31="",E31="",F31="",G31="",H31="",S31=""),"unvollständig",IF(OR(N31&lt;&gt;"OK",O31&lt;&gt;"OK",R31&lt;&gt;"OK",AB31&lt;&gt;"OK"),"fehlerhaft","vollständig")))</f>
        <v>leer</v>
      </c>
      <c r="U31" s="22" t="str">
        <f aca="false">IF(T31="vollständig",J31,"")</f>
        <v/>
      </c>
      <c r="V31" s="22" t="str">
        <f aca="false">IF(I31="","",IF(I31&lt;=3,"Gering",IF(I31&lt;=6,"Mäßig","Hoch")))</f>
        <v/>
      </c>
      <c r="W31" s="3" t="str">
        <f aca="false">IF(S31="unter 5 Minuten",0,IF(S31="5 bis 10 Minuten",1,IF(S31="10 bis 15 Minuten",2,IF(S31="über 15 Minuten",99,""))))</f>
        <v/>
      </c>
      <c r="X31" s="22" t="str">
        <f aca="false">IF(OR(T31&lt;&gt;"vollständig",AA31&lt;&gt;"PNA wirksam",AG31&lt;&gt;"freigegeben"),"",AC31)</f>
        <v/>
      </c>
      <c r="Y31" s="22" t="str">
        <f aca="false">IF(B31="","",IF(W31=99,"Rettung &gt;15 min – Rettungskette nicht ausreichend",IF(AC31="","Rechenwert nicht bestimmbar",IF(OR(AND(D31="Kritisch",F31="Hoch"),AC31&gt;30),"Rᵢ &gt; 30 / Maßnahmen und Neubewertung","Rᵢ ≤ 30 / fachkundige Gesamtprüfung"))))</f>
        <v/>
      </c>
      <c r="Z31" s="22" t="str">
        <f aca="false">IF(A31="","",IFERROR(INDEX('PNA-Wirksamkeitsprüfung'!$N$7:$N$36,MATCH(A31,'PNA-Wirksamkeitsprüfung'!$A$7:$A$36,0)),"nicht bewertet"))</f>
        <v>nicht bewertet</v>
      </c>
      <c r="AA31" s="22" t="str">
        <f aca="false">IF(B31="","leer",IF(Z31="nicht bewertet","PNA nicht bewertet",IF(Z31="nicht wirksam","PNA nicht wirksam",IF(Z31="eingeschränkt wirksam","PNA eingeschränkt wirksam","PNA wirksam"))))</f>
        <v>leer</v>
      </c>
      <c r="AB31" s="3" t="str">
        <f aca="false">IF(A31="","",IF(COUNTIF(A$8:A$37,A31)&gt;1,"FEHLER: ID doppelt","OK"))</f>
        <v>OK</v>
      </c>
      <c r="AC31" s="22" t="str">
        <f aca="false">IF(OR(E31="",I31="",W31="",W31=99),"",(E31+W31)*I31)</f>
        <v/>
      </c>
      <c r="AD31" s="22" t="str">
        <f aca="false">IF(B31="","",IF(T31&lt;&gt;"vollständig","Nicht verwendbar – Eingaben "&amp;T31,IF(W31=99,"Nicht verwendbar – Rettung &gt;15 min",IF(AC31&gt;30,"Nicht zulässig – Rᵢ &gt;30",IF(AA31&lt;&gt;"PNA wirksam","Nicht verwendbar – "&amp;AA31,IF(AG31&lt;&gt;"freigegeben","Nicht verwendbar – Freigabe "&amp;AG31,"Verwendbar – Gesamtprüfung erforderlich"))))))</f>
        <v/>
      </c>
      <c r="AE31" s="3" t="str">
        <f aca="false">IF(X31="","",IF(X31=$B$42,IF(I31=$B$43,1,0),0))</f>
        <v/>
      </c>
      <c r="AF31" s="3" t="str">
        <f aca="false">IF(X31="","",IF(X31=$B$42,I31,""))</f>
        <v/>
      </c>
      <c r="AG31" s="23" t="str">
        <f aca="false">IF(B31="","",IFERROR(INDEX('PNA-Wirksamkeitsprüfung'!$T$7:$T$36,MATCH(A31,'PNA-Wirksamkeitsprüfung'!$A$7:$A$36,0)),"nicht vorhanden"))</f>
        <v/>
      </c>
    </row>
    <row r="32" customFormat="false" ht="60" hidden="false" customHeight="true" outlineLevel="0" collapsed="false">
      <c r="A32" s="18" t="s">
        <v>365</v>
      </c>
      <c r="B32" s="14"/>
      <c r="C32" s="14"/>
      <c r="D32" s="14"/>
      <c r="E32" s="14"/>
      <c r="F32" s="14"/>
      <c r="G32" s="14"/>
      <c r="H32" s="14"/>
      <c r="I32" s="3" t="str">
        <f aca="false">IF(G32="","",MIN(10,G32+IF(H32="Ja",1,0)+IF(P32="",0,P32)))</f>
        <v/>
      </c>
      <c r="J32" s="3" t="str">
        <f aca="false">IF(OR(E32="",I32=""),"",E32*I32)</f>
        <v/>
      </c>
      <c r="K32" s="16"/>
      <c r="L32" s="14"/>
      <c r="M32" s="3" t="s">
        <v>325</v>
      </c>
      <c r="N32" s="3" t="str">
        <f aca="false">IF(OR(D32="",E32=""),"",IF(OR(AND(D32="Gering",E32&gt;=1,E32&lt;=3),AND(D32="Erhöht",E32&gt;=4,E32&lt;=6),AND(D32="Kritisch",E32&gt;=7,E32&lt;=10)),"OK","FEHLER: GZ passt nicht zur Stufe"))</f>
        <v/>
      </c>
      <c r="O32" s="3" t="str">
        <f aca="false">IF(OR(F32="",G32=""),"",IF(OR(AND(F32="Gering",G32&gt;=1,G32&lt;=3),AND(F32="Mäßig",G32&gt;=4,G32&lt;=6),AND(F32="Hoch",G32&gt;=7,G32&lt;=10)),"OK","FEHLER: NW passt nicht zur Stufe"))</f>
        <v/>
      </c>
      <c r="P32" s="14"/>
      <c r="Q32" s="14"/>
      <c r="R32" s="3" t="str">
        <f aca="false">IF(P32&gt;0,IF(Q32="","FEHLER: Begründung fehlt","OK"),IF(G32=10,IF(H32="Ja",IF(Q32="","FEHLER: Begründung fehlt","OK"),"OK"),"OK"))</f>
        <v>OK</v>
      </c>
      <c r="S32" s="14"/>
      <c r="T32" s="22" t="str">
        <f aca="false">IF(B32="","leer",IF(OR(A32="",C32="",D32="",E32="",F32="",G32="",H32="",S32=""),"unvollständig",IF(OR(N32&lt;&gt;"OK",O32&lt;&gt;"OK",R32&lt;&gt;"OK",AB32&lt;&gt;"OK"),"fehlerhaft","vollständig")))</f>
        <v>leer</v>
      </c>
      <c r="U32" s="22" t="str">
        <f aca="false">IF(T32="vollständig",J32,"")</f>
        <v/>
      </c>
      <c r="V32" s="22" t="str">
        <f aca="false">IF(I32="","",IF(I32&lt;=3,"Gering",IF(I32&lt;=6,"Mäßig","Hoch")))</f>
        <v/>
      </c>
      <c r="W32" s="3" t="str">
        <f aca="false">IF(S32="unter 5 Minuten",0,IF(S32="5 bis 10 Minuten",1,IF(S32="10 bis 15 Minuten",2,IF(S32="über 15 Minuten",99,""))))</f>
        <v/>
      </c>
      <c r="X32" s="22" t="str">
        <f aca="false">IF(OR(T32&lt;&gt;"vollständig",AA32&lt;&gt;"PNA wirksam",AG32&lt;&gt;"freigegeben"),"",AC32)</f>
        <v/>
      </c>
      <c r="Y32" s="22" t="str">
        <f aca="false">IF(B32="","",IF(W32=99,"Rettung &gt;15 min – Rettungskette nicht ausreichend",IF(AC32="","Rechenwert nicht bestimmbar",IF(OR(AND(D32="Kritisch",F32="Hoch"),AC32&gt;30),"Rᵢ &gt; 30 / Maßnahmen und Neubewertung","Rᵢ ≤ 30 / fachkundige Gesamtprüfung"))))</f>
        <v/>
      </c>
      <c r="Z32" s="22" t="str">
        <f aca="false">IF(A32="","",IFERROR(INDEX('PNA-Wirksamkeitsprüfung'!$N$7:$N$36,MATCH(A32,'PNA-Wirksamkeitsprüfung'!$A$7:$A$36,0)),"nicht bewertet"))</f>
        <v>nicht bewertet</v>
      </c>
      <c r="AA32" s="22" t="str">
        <f aca="false">IF(B32="","leer",IF(Z32="nicht bewertet","PNA nicht bewertet",IF(Z32="nicht wirksam","PNA nicht wirksam",IF(Z32="eingeschränkt wirksam","PNA eingeschränkt wirksam","PNA wirksam"))))</f>
        <v>leer</v>
      </c>
      <c r="AB32" s="3" t="str">
        <f aca="false">IF(A32="","",IF(COUNTIF(A$8:A$37,A32)&gt;1,"FEHLER: ID doppelt","OK"))</f>
        <v>OK</v>
      </c>
      <c r="AC32" s="22" t="str">
        <f aca="false">IF(OR(E32="",I32="",W32="",W32=99),"",(E32+W32)*I32)</f>
        <v/>
      </c>
      <c r="AD32" s="22" t="str">
        <f aca="false">IF(B32="","",IF(T32&lt;&gt;"vollständig","Nicht verwendbar – Eingaben "&amp;T32,IF(W32=99,"Nicht verwendbar – Rettung &gt;15 min",IF(AC32&gt;30,"Nicht zulässig – Rᵢ &gt;30",IF(AA32&lt;&gt;"PNA wirksam","Nicht verwendbar – "&amp;AA32,IF(AG32&lt;&gt;"freigegeben","Nicht verwendbar – Freigabe "&amp;AG32,"Verwendbar – Gesamtprüfung erforderlich"))))))</f>
        <v/>
      </c>
      <c r="AE32" s="3" t="str">
        <f aca="false">IF(X32="","",IF(X32=$B$42,IF(I32=$B$43,1,0),0))</f>
        <v/>
      </c>
      <c r="AF32" s="3" t="str">
        <f aca="false">IF(X32="","",IF(X32=$B$42,I32,""))</f>
        <v/>
      </c>
      <c r="AG32" s="23" t="str">
        <f aca="false">IF(B32="","",IFERROR(INDEX('PNA-Wirksamkeitsprüfung'!$T$7:$T$36,MATCH(A32,'PNA-Wirksamkeitsprüfung'!$A$7:$A$36,0)),"nicht vorhanden"))</f>
        <v/>
      </c>
    </row>
    <row r="33" customFormat="false" ht="60" hidden="false" customHeight="true" outlineLevel="0" collapsed="false">
      <c r="A33" s="18" t="s">
        <v>366</v>
      </c>
      <c r="B33" s="14"/>
      <c r="C33" s="14"/>
      <c r="D33" s="14"/>
      <c r="E33" s="14"/>
      <c r="F33" s="14"/>
      <c r="G33" s="14"/>
      <c r="H33" s="14"/>
      <c r="I33" s="3" t="str">
        <f aca="false">IF(G33="","",MIN(10,G33+IF(H33="Ja",1,0)+IF(P33="",0,P33)))</f>
        <v/>
      </c>
      <c r="J33" s="3" t="str">
        <f aca="false">IF(OR(E33="",I33=""),"",E33*I33)</f>
        <v/>
      </c>
      <c r="K33" s="16"/>
      <c r="L33" s="14"/>
      <c r="M33" s="3" t="s">
        <v>325</v>
      </c>
      <c r="N33" s="3" t="str">
        <f aca="false">IF(OR(D33="",E33=""),"",IF(OR(AND(D33="Gering",E33&gt;=1,E33&lt;=3),AND(D33="Erhöht",E33&gt;=4,E33&lt;=6),AND(D33="Kritisch",E33&gt;=7,E33&lt;=10)),"OK","FEHLER: GZ passt nicht zur Stufe"))</f>
        <v/>
      </c>
      <c r="O33" s="3" t="str">
        <f aca="false">IF(OR(F33="",G33=""),"",IF(OR(AND(F33="Gering",G33&gt;=1,G33&lt;=3),AND(F33="Mäßig",G33&gt;=4,G33&lt;=6),AND(F33="Hoch",G33&gt;=7,G33&lt;=10)),"OK","FEHLER: NW passt nicht zur Stufe"))</f>
        <v/>
      </c>
      <c r="P33" s="14"/>
      <c r="Q33" s="14"/>
      <c r="R33" s="3" t="str">
        <f aca="false">IF(P33&gt;0,IF(Q33="","FEHLER: Begründung fehlt","OK"),IF(G33=10,IF(H33="Ja",IF(Q33="","FEHLER: Begründung fehlt","OK"),"OK"),"OK"))</f>
        <v>OK</v>
      </c>
      <c r="S33" s="14"/>
      <c r="T33" s="22" t="str">
        <f aca="false">IF(B33="","leer",IF(OR(A33="",C33="",D33="",E33="",F33="",G33="",H33="",S33=""),"unvollständig",IF(OR(N33&lt;&gt;"OK",O33&lt;&gt;"OK",R33&lt;&gt;"OK",AB33&lt;&gt;"OK"),"fehlerhaft","vollständig")))</f>
        <v>leer</v>
      </c>
      <c r="U33" s="22" t="str">
        <f aca="false">IF(T33="vollständig",J33,"")</f>
        <v/>
      </c>
      <c r="V33" s="22" t="str">
        <f aca="false">IF(I33="","",IF(I33&lt;=3,"Gering",IF(I33&lt;=6,"Mäßig","Hoch")))</f>
        <v/>
      </c>
      <c r="W33" s="3" t="str">
        <f aca="false">IF(S33="unter 5 Minuten",0,IF(S33="5 bis 10 Minuten",1,IF(S33="10 bis 15 Minuten",2,IF(S33="über 15 Minuten",99,""))))</f>
        <v/>
      </c>
      <c r="X33" s="22" t="str">
        <f aca="false">IF(OR(T33&lt;&gt;"vollständig",AA33&lt;&gt;"PNA wirksam",AG33&lt;&gt;"freigegeben"),"",AC33)</f>
        <v/>
      </c>
      <c r="Y33" s="22" t="str">
        <f aca="false">IF(B33="","",IF(W33=99,"Rettung &gt;15 min – Rettungskette nicht ausreichend",IF(AC33="","Rechenwert nicht bestimmbar",IF(OR(AND(D33="Kritisch",F33="Hoch"),AC33&gt;30),"Rᵢ &gt; 30 / Maßnahmen und Neubewertung","Rᵢ ≤ 30 / fachkundige Gesamtprüfung"))))</f>
        <v/>
      </c>
      <c r="Z33" s="22" t="str">
        <f aca="false">IF(A33="","",IFERROR(INDEX('PNA-Wirksamkeitsprüfung'!$N$7:$N$36,MATCH(A33,'PNA-Wirksamkeitsprüfung'!$A$7:$A$36,0)),"nicht bewertet"))</f>
        <v>nicht bewertet</v>
      </c>
      <c r="AA33" s="22" t="str">
        <f aca="false">IF(B33="","leer",IF(Z33="nicht bewertet","PNA nicht bewertet",IF(Z33="nicht wirksam","PNA nicht wirksam",IF(Z33="eingeschränkt wirksam","PNA eingeschränkt wirksam","PNA wirksam"))))</f>
        <v>leer</v>
      </c>
      <c r="AB33" s="3" t="str">
        <f aca="false">IF(A33="","",IF(COUNTIF(A$8:A$37,A33)&gt;1,"FEHLER: ID doppelt","OK"))</f>
        <v>OK</v>
      </c>
      <c r="AC33" s="22" t="str">
        <f aca="false">IF(OR(E33="",I33="",W33="",W33=99),"",(E33+W33)*I33)</f>
        <v/>
      </c>
      <c r="AD33" s="22" t="str">
        <f aca="false">IF(B33="","",IF(T33&lt;&gt;"vollständig","Nicht verwendbar – Eingaben "&amp;T33,IF(W33=99,"Nicht verwendbar – Rettung &gt;15 min",IF(AC33&gt;30,"Nicht zulässig – Rᵢ &gt;30",IF(AA33&lt;&gt;"PNA wirksam","Nicht verwendbar – "&amp;AA33,IF(AG33&lt;&gt;"freigegeben","Nicht verwendbar – Freigabe "&amp;AG33,"Verwendbar – Gesamtprüfung erforderlich"))))))</f>
        <v/>
      </c>
      <c r="AE33" s="3" t="str">
        <f aca="false">IF(X33="","",IF(X33=$B$42,IF(I33=$B$43,1,0),0))</f>
        <v/>
      </c>
      <c r="AF33" s="3" t="str">
        <f aca="false">IF(X33="","",IF(X33=$B$42,I33,""))</f>
        <v/>
      </c>
      <c r="AG33" s="23" t="str">
        <f aca="false">IF(B33="","",IFERROR(INDEX('PNA-Wirksamkeitsprüfung'!$T$7:$T$36,MATCH(A33,'PNA-Wirksamkeitsprüfung'!$A$7:$A$36,0)),"nicht vorhanden"))</f>
        <v/>
      </c>
    </row>
    <row r="34" customFormat="false" ht="60" hidden="false" customHeight="true" outlineLevel="0" collapsed="false">
      <c r="A34" s="18" t="s">
        <v>367</v>
      </c>
      <c r="B34" s="14"/>
      <c r="C34" s="14"/>
      <c r="D34" s="14"/>
      <c r="E34" s="14"/>
      <c r="F34" s="14"/>
      <c r="G34" s="14"/>
      <c r="H34" s="14"/>
      <c r="I34" s="3" t="str">
        <f aca="false">IF(G34="","",MIN(10,G34+IF(H34="Ja",1,0)+IF(P34="",0,P34)))</f>
        <v/>
      </c>
      <c r="J34" s="3" t="str">
        <f aca="false">IF(OR(E34="",I34=""),"",E34*I34)</f>
        <v/>
      </c>
      <c r="K34" s="16"/>
      <c r="L34" s="14"/>
      <c r="M34" s="3" t="s">
        <v>325</v>
      </c>
      <c r="N34" s="3" t="str">
        <f aca="false">IF(OR(D34="",E34=""),"",IF(OR(AND(D34="Gering",E34&gt;=1,E34&lt;=3),AND(D34="Erhöht",E34&gt;=4,E34&lt;=6),AND(D34="Kritisch",E34&gt;=7,E34&lt;=10)),"OK","FEHLER: GZ passt nicht zur Stufe"))</f>
        <v/>
      </c>
      <c r="O34" s="3" t="str">
        <f aca="false">IF(OR(F34="",G34=""),"",IF(OR(AND(F34="Gering",G34&gt;=1,G34&lt;=3),AND(F34="Mäßig",G34&gt;=4,G34&lt;=6),AND(F34="Hoch",G34&gt;=7,G34&lt;=10)),"OK","FEHLER: NW passt nicht zur Stufe"))</f>
        <v/>
      </c>
      <c r="P34" s="14"/>
      <c r="Q34" s="14"/>
      <c r="R34" s="3" t="str">
        <f aca="false">IF(P34&gt;0,IF(Q34="","FEHLER: Begründung fehlt","OK"),IF(G34=10,IF(H34="Ja",IF(Q34="","FEHLER: Begründung fehlt","OK"),"OK"),"OK"))</f>
        <v>OK</v>
      </c>
      <c r="S34" s="14"/>
      <c r="T34" s="22" t="str">
        <f aca="false">IF(B34="","leer",IF(OR(A34="",C34="",D34="",E34="",F34="",G34="",H34="",S34=""),"unvollständig",IF(OR(N34&lt;&gt;"OK",O34&lt;&gt;"OK",R34&lt;&gt;"OK",AB34&lt;&gt;"OK"),"fehlerhaft","vollständig")))</f>
        <v>leer</v>
      </c>
      <c r="U34" s="22" t="str">
        <f aca="false">IF(T34="vollständig",J34,"")</f>
        <v/>
      </c>
      <c r="V34" s="22" t="str">
        <f aca="false">IF(I34="","",IF(I34&lt;=3,"Gering",IF(I34&lt;=6,"Mäßig","Hoch")))</f>
        <v/>
      </c>
      <c r="W34" s="3" t="str">
        <f aca="false">IF(S34="unter 5 Minuten",0,IF(S34="5 bis 10 Minuten",1,IF(S34="10 bis 15 Minuten",2,IF(S34="über 15 Minuten",99,""))))</f>
        <v/>
      </c>
      <c r="X34" s="22" t="str">
        <f aca="false">IF(OR(T34&lt;&gt;"vollständig",AA34&lt;&gt;"PNA wirksam",AG34&lt;&gt;"freigegeben"),"",AC34)</f>
        <v/>
      </c>
      <c r="Y34" s="22" t="str">
        <f aca="false">IF(B34="","",IF(W34=99,"Rettung &gt;15 min – Rettungskette nicht ausreichend",IF(AC34="","Rechenwert nicht bestimmbar",IF(OR(AND(D34="Kritisch",F34="Hoch"),AC34&gt;30),"Rᵢ &gt; 30 / Maßnahmen und Neubewertung","Rᵢ ≤ 30 / fachkundige Gesamtprüfung"))))</f>
        <v/>
      </c>
      <c r="Z34" s="22" t="str">
        <f aca="false">IF(A34="","",IFERROR(INDEX('PNA-Wirksamkeitsprüfung'!$N$7:$N$36,MATCH(A34,'PNA-Wirksamkeitsprüfung'!$A$7:$A$36,0)),"nicht bewertet"))</f>
        <v>nicht bewertet</v>
      </c>
      <c r="AA34" s="22" t="str">
        <f aca="false">IF(B34="","leer",IF(Z34="nicht bewertet","PNA nicht bewertet",IF(Z34="nicht wirksam","PNA nicht wirksam",IF(Z34="eingeschränkt wirksam","PNA eingeschränkt wirksam","PNA wirksam"))))</f>
        <v>leer</v>
      </c>
      <c r="AB34" s="3" t="str">
        <f aca="false">IF(A34="","",IF(COUNTIF(A$8:A$37,A34)&gt;1,"FEHLER: ID doppelt","OK"))</f>
        <v>OK</v>
      </c>
      <c r="AC34" s="22" t="str">
        <f aca="false">IF(OR(E34="",I34="",W34="",W34=99),"",(E34+W34)*I34)</f>
        <v/>
      </c>
      <c r="AD34" s="22" t="str">
        <f aca="false">IF(B34="","",IF(T34&lt;&gt;"vollständig","Nicht verwendbar – Eingaben "&amp;T34,IF(W34=99,"Nicht verwendbar – Rettung &gt;15 min",IF(AC34&gt;30,"Nicht zulässig – Rᵢ &gt;30",IF(AA34&lt;&gt;"PNA wirksam","Nicht verwendbar – "&amp;AA34,IF(AG34&lt;&gt;"freigegeben","Nicht verwendbar – Freigabe "&amp;AG34,"Verwendbar – Gesamtprüfung erforderlich"))))))</f>
        <v/>
      </c>
      <c r="AE34" s="3" t="str">
        <f aca="false">IF(X34="","",IF(X34=$B$42,IF(I34=$B$43,1,0),0))</f>
        <v/>
      </c>
      <c r="AF34" s="3" t="str">
        <f aca="false">IF(X34="","",IF(X34=$B$42,I34,""))</f>
        <v/>
      </c>
      <c r="AG34" s="23" t="str">
        <f aca="false">IF(B34="","",IFERROR(INDEX('PNA-Wirksamkeitsprüfung'!$T$7:$T$36,MATCH(A34,'PNA-Wirksamkeitsprüfung'!$A$7:$A$36,0)),"nicht vorhanden"))</f>
        <v/>
      </c>
    </row>
    <row r="35" customFormat="false" ht="60" hidden="false" customHeight="true" outlineLevel="0" collapsed="false">
      <c r="A35" s="18" t="s">
        <v>368</v>
      </c>
      <c r="B35" s="14"/>
      <c r="C35" s="14"/>
      <c r="D35" s="14"/>
      <c r="E35" s="14"/>
      <c r="F35" s="14"/>
      <c r="G35" s="14"/>
      <c r="H35" s="14"/>
      <c r="I35" s="3" t="str">
        <f aca="false">IF(G35="","",MIN(10,G35+IF(H35="Ja",1,0)+IF(P35="",0,P35)))</f>
        <v/>
      </c>
      <c r="J35" s="3" t="str">
        <f aca="false">IF(OR(E35="",I35=""),"",E35*I35)</f>
        <v/>
      </c>
      <c r="K35" s="16"/>
      <c r="L35" s="14"/>
      <c r="M35" s="3" t="s">
        <v>325</v>
      </c>
      <c r="N35" s="3" t="str">
        <f aca="false">IF(OR(D35="",E35=""),"",IF(OR(AND(D35="Gering",E35&gt;=1,E35&lt;=3),AND(D35="Erhöht",E35&gt;=4,E35&lt;=6),AND(D35="Kritisch",E35&gt;=7,E35&lt;=10)),"OK","FEHLER: GZ passt nicht zur Stufe"))</f>
        <v/>
      </c>
      <c r="O35" s="3" t="str">
        <f aca="false">IF(OR(F35="",G35=""),"",IF(OR(AND(F35="Gering",G35&gt;=1,G35&lt;=3),AND(F35="Mäßig",G35&gt;=4,G35&lt;=6),AND(F35="Hoch",G35&gt;=7,G35&lt;=10)),"OK","FEHLER: NW passt nicht zur Stufe"))</f>
        <v/>
      </c>
      <c r="P35" s="14"/>
      <c r="Q35" s="14"/>
      <c r="R35" s="3" t="str">
        <f aca="false">IF(P35&gt;0,IF(Q35="","FEHLER: Begründung fehlt","OK"),IF(G35=10,IF(H35="Ja",IF(Q35="","FEHLER: Begründung fehlt","OK"),"OK"),"OK"))</f>
        <v>OK</v>
      </c>
      <c r="S35" s="14"/>
      <c r="T35" s="22" t="str">
        <f aca="false">IF(B35="","leer",IF(OR(A35="",C35="",D35="",E35="",F35="",G35="",H35="",S35=""),"unvollständig",IF(OR(N35&lt;&gt;"OK",O35&lt;&gt;"OK",R35&lt;&gt;"OK",AB35&lt;&gt;"OK"),"fehlerhaft","vollständig")))</f>
        <v>leer</v>
      </c>
      <c r="U35" s="22" t="str">
        <f aca="false">IF(T35="vollständig",J35,"")</f>
        <v/>
      </c>
      <c r="V35" s="22" t="str">
        <f aca="false">IF(I35="","",IF(I35&lt;=3,"Gering",IF(I35&lt;=6,"Mäßig","Hoch")))</f>
        <v/>
      </c>
      <c r="W35" s="3" t="str">
        <f aca="false">IF(S35="unter 5 Minuten",0,IF(S35="5 bis 10 Minuten",1,IF(S35="10 bis 15 Minuten",2,IF(S35="über 15 Minuten",99,""))))</f>
        <v/>
      </c>
      <c r="X35" s="22" t="str">
        <f aca="false">IF(OR(T35&lt;&gt;"vollständig",AA35&lt;&gt;"PNA wirksam",AG35&lt;&gt;"freigegeben"),"",AC35)</f>
        <v/>
      </c>
      <c r="Y35" s="22" t="str">
        <f aca="false">IF(B35="","",IF(W35=99,"Rettung &gt;15 min – Rettungskette nicht ausreichend",IF(AC35="","Rechenwert nicht bestimmbar",IF(OR(AND(D35="Kritisch",F35="Hoch"),AC35&gt;30),"Rᵢ &gt; 30 / Maßnahmen und Neubewertung","Rᵢ ≤ 30 / fachkundige Gesamtprüfung"))))</f>
        <v/>
      </c>
      <c r="Z35" s="22" t="str">
        <f aca="false">IF(A35="","",IFERROR(INDEX('PNA-Wirksamkeitsprüfung'!$N$7:$N$36,MATCH(A35,'PNA-Wirksamkeitsprüfung'!$A$7:$A$36,0)),"nicht bewertet"))</f>
        <v>nicht bewertet</v>
      </c>
      <c r="AA35" s="22" t="str">
        <f aca="false">IF(B35="","leer",IF(Z35="nicht bewertet","PNA nicht bewertet",IF(Z35="nicht wirksam","PNA nicht wirksam",IF(Z35="eingeschränkt wirksam","PNA eingeschränkt wirksam","PNA wirksam"))))</f>
        <v>leer</v>
      </c>
      <c r="AB35" s="3" t="str">
        <f aca="false">IF(A35="","",IF(COUNTIF(A$8:A$37,A35)&gt;1,"FEHLER: ID doppelt","OK"))</f>
        <v>OK</v>
      </c>
      <c r="AC35" s="22" t="str">
        <f aca="false">IF(OR(E35="",I35="",W35="",W35=99),"",(E35+W35)*I35)</f>
        <v/>
      </c>
      <c r="AD35" s="22" t="str">
        <f aca="false">IF(B35="","",IF(T35&lt;&gt;"vollständig","Nicht verwendbar – Eingaben "&amp;T35,IF(W35=99,"Nicht verwendbar – Rettung &gt;15 min",IF(AC35&gt;30,"Nicht zulässig – Rᵢ &gt;30",IF(AA35&lt;&gt;"PNA wirksam","Nicht verwendbar – "&amp;AA35,IF(AG35&lt;&gt;"freigegeben","Nicht verwendbar – Freigabe "&amp;AG35,"Verwendbar – Gesamtprüfung erforderlich"))))))</f>
        <v/>
      </c>
      <c r="AE35" s="3" t="str">
        <f aca="false">IF(X35="","",IF(X35=$B$42,IF(I35=$B$43,1,0),0))</f>
        <v/>
      </c>
      <c r="AF35" s="3" t="str">
        <f aca="false">IF(X35="","",IF(X35=$B$42,I35,""))</f>
        <v/>
      </c>
      <c r="AG35" s="23" t="str">
        <f aca="false">IF(B35="","",IFERROR(INDEX('PNA-Wirksamkeitsprüfung'!$T$7:$T$36,MATCH(A35,'PNA-Wirksamkeitsprüfung'!$A$7:$A$36,0)),"nicht vorhanden"))</f>
        <v/>
      </c>
    </row>
    <row r="36" customFormat="false" ht="60" hidden="false" customHeight="true" outlineLevel="0" collapsed="false">
      <c r="A36" s="18" t="s">
        <v>369</v>
      </c>
      <c r="B36" s="14"/>
      <c r="C36" s="14"/>
      <c r="D36" s="14"/>
      <c r="E36" s="14"/>
      <c r="F36" s="14"/>
      <c r="G36" s="14"/>
      <c r="H36" s="14"/>
      <c r="I36" s="3" t="str">
        <f aca="false">IF(G36="","",MIN(10,G36+IF(H36="Ja",1,0)+IF(P36="",0,P36)))</f>
        <v/>
      </c>
      <c r="J36" s="3" t="str">
        <f aca="false">IF(OR(E36="",I36=""),"",E36*I36)</f>
        <v/>
      </c>
      <c r="K36" s="16"/>
      <c r="L36" s="14"/>
      <c r="M36" s="3" t="s">
        <v>325</v>
      </c>
      <c r="N36" s="3" t="str">
        <f aca="false">IF(OR(D36="",E36=""),"",IF(OR(AND(D36="Gering",E36&gt;=1,E36&lt;=3),AND(D36="Erhöht",E36&gt;=4,E36&lt;=6),AND(D36="Kritisch",E36&gt;=7,E36&lt;=10)),"OK","FEHLER: GZ passt nicht zur Stufe"))</f>
        <v/>
      </c>
      <c r="O36" s="3" t="str">
        <f aca="false">IF(OR(F36="",G36=""),"",IF(OR(AND(F36="Gering",G36&gt;=1,G36&lt;=3),AND(F36="Mäßig",G36&gt;=4,G36&lt;=6),AND(F36="Hoch",G36&gt;=7,G36&lt;=10)),"OK","FEHLER: NW passt nicht zur Stufe"))</f>
        <v/>
      </c>
      <c r="P36" s="14"/>
      <c r="Q36" s="14"/>
      <c r="R36" s="3" t="str">
        <f aca="false">IF(P36&gt;0,IF(Q36="","FEHLER: Begründung fehlt","OK"),IF(G36=10,IF(H36="Ja",IF(Q36="","FEHLER: Begründung fehlt","OK"),"OK"),"OK"))</f>
        <v>OK</v>
      </c>
      <c r="S36" s="14"/>
      <c r="T36" s="22" t="str">
        <f aca="false">IF(B36="","leer",IF(OR(A36="",C36="",D36="",E36="",F36="",G36="",H36="",S36=""),"unvollständig",IF(OR(N36&lt;&gt;"OK",O36&lt;&gt;"OK",R36&lt;&gt;"OK",AB36&lt;&gt;"OK"),"fehlerhaft","vollständig")))</f>
        <v>leer</v>
      </c>
      <c r="U36" s="22" t="str">
        <f aca="false">IF(T36="vollständig",J36,"")</f>
        <v/>
      </c>
      <c r="V36" s="22" t="str">
        <f aca="false">IF(I36="","",IF(I36&lt;=3,"Gering",IF(I36&lt;=6,"Mäßig","Hoch")))</f>
        <v/>
      </c>
      <c r="W36" s="3" t="str">
        <f aca="false">IF(S36="unter 5 Minuten",0,IF(S36="5 bis 10 Minuten",1,IF(S36="10 bis 15 Minuten",2,IF(S36="über 15 Minuten",99,""))))</f>
        <v/>
      </c>
      <c r="X36" s="22" t="str">
        <f aca="false">IF(OR(T36&lt;&gt;"vollständig",AA36&lt;&gt;"PNA wirksam",AG36&lt;&gt;"freigegeben"),"",AC36)</f>
        <v/>
      </c>
      <c r="Y36" s="22" t="str">
        <f aca="false">IF(B36="","",IF(W36=99,"Rettung &gt;15 min – Rettungskette nicht ausreichend",IF(AC36="","Rechenwert nicht bestimmbar",IF(OR(AND(D36="Kritisch",F36="Hoch"),AC36&gt;30),"Rᵢ &gt; 30 / Maßnahmen und Neubewertung","Rᵢ ≤ 30 / fachkundige Gesamtprüfung"))))</f>
        <v/>
      </c>
      <c r="Z36" s="22" t="str">
        <f aca="false">IF(A36="","",IFERROR(INDEX('PNA-Wirksamkeitsprüfung'!$N$7:$N$36,MATCH(A36,'PNA-Wirksamkeitsprüfung'!$A$7:$A$36,0)),"nicht bewertet"))</f>
        <v>nicht bewertet</v>
      </c>
      <c r="AA36" s="22" t="str">
        <f aca="false">IF(B36="","leer",IF(Z36="nicht bewertet","PNA nicht bewertet",IF(Z36="nicht wirksam","PNA nicht wirksam",IF(Z36="eingeschränkt wirksam","PNA eingeschränkt wirksam","PNA wirksam"))))</f>
        <v>leer</v>
      </c>
      <c r="AB36" s="3" t="str">
        <f aca="false">IF(A36="","",IF(COUNTIF(A$8:A$37,A36)&gt;1,"FEHLER: ID doppelt","OK"))</f>
        <v>OK</v>
      </c>
      <c r="AC36" s="22" t="str">
        <f aca="false">IF(OR(E36="",I36="",W36="",W36=99),"",(E36+W36)*I36)</f>
        <v/>
      </c>
      <c r="AD36" s="22" t="str">
        <f aca="false">IF(B36="","",IF(T36&lt;&gt;"vollständig","Nicht verwendbar – Eingaben "&amp;T36,IF(W36=99,"Nicht verwendbar – Rettung &gt;15 min",IF(AC36&gt;30,"Nicht zulässig – Rᵢ &gt;30",IF(AA36&lt;&gt;"PNA wirksam","Nicht verwendbar – "&amp;AA36,IF(AG36&lt;&gt;"freigegeben","Nicht verwendbar – Freigabe "&amp;AG36,"Verwendbar – Gesamtprüfung erforderlich"))))))</f>
        <v/>
      </c>
      <c r="AE36" s="3" t="str">
        <f aca="false">IF(X36="","",IF(X36=$B$42,IF(I36=$B$43,1,0),0))</f>
        <v/>
      </c>
      <c r="AF36" s="3" t="str">
        <f aca="false">IF(X36="","",IF(X36=$B$42,I36,""))</f>
        <v/>
      </c>
      <c r="AG36" s="23" t="str">
        <f aca="false">IF(B36="","",IFERROR(INDEX('PNA-Wirksamkeitsprüfung'!$T$7:$T$36,MATCH(A36,'PNA-Wirksamkeitsprüfung'!$A$7:$A$36,0)),"nicht vorhanden"))</f>
        <v/>
      </c>
    </row>
    <row r="37" customFormat="false" ht="60" hidden="false" customHeight="true" outlineLevel="0" collapsed="false">
      <c r="A37" s="18" t="s">
        <v>370</v>
      </c>
      <c r="B37" s="14"/>
      <c r="C37" s="14"/>
      <c r="D37" s="14"/>
      <c r="E37" s="14"/>
      <c r="F37" s="14"/>
      <c r="G37" s="14"/>
      <c r="H37" s="14"/>
      <c r="I37" s="3" t="str">
        <f aca="false">IF(G37="","",MIN(10,G37+IF(H37="Ja",1,0)+IF(P37="",0,P37)))</f>
        <v/>
      </c>
      <c r="J37" s="3" t="str">
        <f aca="false">IF(OR(E37="",I37=""),"",E37*I37)</f>
        <v/>
      </c>
      <c r="K37" s="16"/>
      <c r="L37" s="14"/>
      <c r="M37" s="3" t="s">
        <v>325</v>
      </c>
      <c r="N37" s="3" t="str">
        <f aca="false">IF(OR(D37="",E37=""),"",IF(OR(AND(D37="Gering",E37&gt;=1,E37&lt;=3),AND(D37="Erhöht",E37&gt;=4,E37&lt;=6),AND(D37="Kritisch",E37&gt;=7,E37&lt;=10)),"OK","FEHLER: GZ passt nicht zur Stufe"))</f>
        <v/>
      </c>
      <c r="O37" s="3" t="str">
        <f aca="false">IF(OR(F37="",G37=""),"",IF(OR(AND(F37="Gering",G37&gt;=1,G37&lt;=3),AND(F37="Mäßig",G37&gt;=4,G37&lt;=6),AND(F37="Hoch",G37&gt;=7,G37&lt;=10)),"OK","FEHLER: NW passt nicht zur Stufe"))</f>
        <v/>
      </c>
      <c r="P37" s="14"/>
      <c r="Q37" s="14"/>
      <c r="R37" s="3" t="str">
        <f aca="false">IF(P37&gt;0,IF(Q37="","FEHLER: Begründung fehlt","OK"),IF(G37=10,IF(H37="Ja",IF(Q37="","FEHLER: Begründung fehlt","OK"),"OK"),"OK"))</f>
        <v>OK</v>
      </c>
      <c r="S37" s="14"/>
      <c r="T37" s="22" t="str">
        <f aca="false">IF(B37="","leer",IF(OR(A37="",C37="",D37="",E37="",F37="",G37="",H37="",S37=""),"unvollständig",IF(OR(N37&lt;&gt;"OK",O37&lt;&gt;"OK",R37&lt;&gt;"OK",AB37&lt;&gt;"OK"),"fehlerhaft","vollständig")))</f>
        <v>leer</v>
      </c>
      <c r="U37" s="22" t="str">
        <f aca="false">IF(T37="vollständig",J37,"")</f>
        <v/>
      </c>
      <c r="V37" s="22" t="str">
        <f aca="false">IF(I37="","",IF(I37&lt;=3,"Gering",IF(I37&lt;=6,"Mäßig","Hoch")))</f>
        <v/>
      </c>
      <c r="W37" s="3" t="str">
        <f aca="false">IF(S37="unter 5 Minuten",0,IF(S37="5 bis 10 Minuten",1,IF(S37="10 bis 15 Minuten",2,IF(S37="über 15 Minuten",99,""))))</f>
        <v/>
      </c>
      <c r="X37" s="22" t="str">
        <f aca="false">IF(OR(T37&lt;&gt;"vollständig",AA37&lt;&gt;"PNA wirksam",AG37&lt;&gt;"freigegeben"),"",AC37)</f>
        <v/>
      </c>
      <c r="Y37" s="22" t="str">
        <f aca="false">IF(B37="","",IF(W37=99,"Rettung &gt;15 min – Rettungskette nicht ausreichend",IF(AC37="","Rechenwert nicht bestimmbar",IF(OR(AND(D37="Kritisch",F37="Hoch"),AC37&gt;30),"Rᵢ &gt; 30 / Maßnahmen und Neubewertung","Rᵢ ≤ 30 / fachkundige Gesamtprüfung"))))</f>
        <v/>
      </c>
      <c r="Z37" s="22" t="str">
        <f aca="false">IF(A37="","",IFERROR(INDEX('PNA-Wirksamkeitsprüfung'!$N$7:$N$36,MATCH(A37,'PNA-Wirksamkeitsprüfung'!$A$7:$A$36,0)),"nicht bewertet"))</f>
        <v>nicht bewertet</v>
      </c>
      <c r="AA37" s="22" t="str">
        <f aca="false">IF(B37="","leer",IF(Z37="nicht bewertet","PNA nicht bewertet",IF(Z37="nicht wirksam","PNA nicht wirksam",IF(Z37="eingeschränkt wirksam","PNA eingeschränkt wirksam","PNA wirksam"))))</f>
        <v>leer</v>
      </c>
      <c r="AB37" s="3" t="str">
        <f aca="false">IF(A37="","",IF(COUNTIF(A$8:A$37,A37)&gt;1,"FEHLER: ID doppelt","OK"))</f>
        <v>OK</v>
      </c>
      <c r="AC37" s="22" t="str">
        <f aca="false">IF(OR(E37="",I37="",W37="",W37=99),"",(E37+W37)*I37)</f>
        <v/>
      </c>
      <c r="AD37" s="22" t="str">
        <f aca="false">IF(B37="","",IF(T37&lt;&gt;"vollständig","Nicht verwendbar – Eingaben "&amp;T37,IF(W37=99,"Nicht verwendbar – Rettung &gt;15 min",IF(AC37&gt;30,"Nicht zulässig – Rᵢ &gt;30",IF(AA37&lt;&gt;"PNA wirksam","Nicht verwendbar – "&amp;AA37,IF(AG37&lt;&gt;"freigegeben","Nicht verwendbar – Freigabe "&amp;AG37,"Verwendbar – Gesamtprüfung erforderlich"))))))</f>
        <v/>
      </c>
      <c r="AE37" s="3" t="str">
        <f aca="false">IF(X37="","",IF(X37=$B$42,IF(I37=$B$43,1,0),0))</f>
        <v/>
      </c>
      <c r="AF37" s="3" t="str">
        <f aca="false">IF(X37="","",IF(X37=$B$42,I37,""))</f>
        <v/>
      </c>
      <c r="AG37" s="23" t="str">
        <f aca="false">IF(B37="","",IFERROR(INDEX('PNA-Wirksamkeitsprüfung'!$T$7:$T$36,MATCH(A37,'PNA-Wirksamkeitsprüfung'!$A$7:$A$36,0)),"nicht vorhanden"))</f>
        <v/>
      </c>
    </row>
    <row r="38" customFormat="false" ht="15" hidden="false" customHeight="true" outlineLevel="0" collapsed="false">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row>
    <row r="39" customFormat="false" ht="15" hidden="false" customHeight="true" outlineLevel="0" collapsed="false">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row>
    <row r="40" customFormat="false" ht="15" hidden="false" customHeight="true" outlineLevel="0" collapsed="false">
      <c r="A40" s="24" t="s">
        <v>371</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row>
    <row r="41" customFormat="false" ht="15" hidden="false" customHeight="true" outlineLevel="0" collapsed="false">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row>
    <row r="42" customFormat="false" ht="15" hidden="false" customHeight="true" outlineLevel="0" collapsed="false">
      <c r="A42" s="5" t="s">
        <v>372</v>
      </c>
      <c r="B42" s="3" t="n">
        <f aca="false">IF(COUNT(X8:X37)=0,"",MAX(X8:X37))</f>
        <v>12</v>
      </c>
      <c r="C42" s="3"/>
      <c r="D42" s="3"/>
      <c r="E42" s="3"/>
      <c r="F42" s="3"/>
      <c r="G42" s="12" t="s">
        <v>373</v>
      </c>
      <c r="H42" s="22" t="n">
        <f aca="false">IF(COUNT(AC8:AC37)=0,"",MAX(AC8:AC37))</f>
        <v>77</v>
      </c>
      <c r="I42" s="3"/>
      <c r="J42" s="3"/>
      <c r="K42" s="3"/>
      <c r="L42" s="3"/>
      <c r="M42" s="3"/>
      <c r="N42" s="3"/>
      <c r="O42" s="3"/>
      <c r="P42" s="3"/>
      <c r="Q42" s="3"/>
      <c r="R42" s="3"/>
      <c r="S42" s="3"/>
      <c r="T42" s="3"/>
      <c r="U42" s="3"/>
      <c r="V42" s="3"/>
      <c r="W42" s="3"/>
      <c r="X42" s="3"/>
      <c r="Y42" s="3"/>
      <c r="Z42" s="3"/>
      <c r="AA42" s="3"/>
      <c r="AB42" s="3"/>
      <c r="AC42" s="3"/>
      <c r="AD42" s="3"/>
      <c r="AE42" s="3"/>
      <c r="AF42" s="3"/>
      <c r="AG42" s="3"/>
    </row>
    <row r="43" customFormat="false" ht="15" hidden="false" customHeight="true" outlineLevel="0" collapsed="false">
      <c r="A43" s="5" t="s">
        <v>374</v>
      </c>
      <c r="B43" s="16" t="n">
        <f aca="false">IF(B42="","",MAX(AF8:AF37))</f>
        <v>3</v>
      </c>
      <c r="C43" s="3"/>
      <c r="D43" s="3"/>
      <c r="E43" s="3"/>
      <c r="F43" s="3"/>
      <c r="G43" s="12" t="s">
        <v>375</v>
      </c>
      <c r="H43" s="22" t="str">
        <f aca="false">IF(H42="","",INDEX(A8:A37,MATCH(H42,AC8:AC37,0)))</f>
        <v>D03</v>
      </c>
      <c r="I43" s="3"/>
      <c r="J43" s="3"/>
      <c r="K43" s="3"/>
      <c r="L43" s="3"/>
      <c r="M43" s="3"/>
      <c r="N43" s="3"/>
      <c r="O43" s="3"/>
      <c r="P43" s="3"/>
      <c r="Q43" s="3"/>
      <c r="R43" s="3"/>
      <c r="S43" s="3"/>
      <c r="T43" s="3"/>
      <c r="U43" s="3"/>
      <c r="V43" s="3"/>
      <c r="W43" s="3"/>
      <c r="X43" s="3"/>
      <c r="Y43" s="3"/>
      <c r="Z43" s="3"/>
      <c r="AA43" s="3"/>
      <c r="AB43" s="3"/>
      <c r="AC43" s="3"/>
      <c r="AD43" s="3"/>
      <c r="AE43" s="3"/>
      <c r="AF43" s="3"/>
      <c r="AG43" s="3"/>
    </row>
    <row r="44" customFormat="false" ht="45" hidden="false" customHeight="true" outlineLevel="0" collapsed="false">
      <c r="A44" s="5" t="s">
        <v>376</v>
      </c>
      <c r="B44" s="16" t="str">
        <f aca="false">IF(COUNTIF(S8:S37,"über 15 Minuten")&gt;0,"über 15 Minuten",IF(COUNT(U8:U37)=0,"",IF(_xludf.aggregate(14,6,W8:W37/(U8:U37&lt;&gt;""),1)=0,"unter 5 Minuten",IF(_xludf.aggregate(14,6,W8:W37/(U8:U37&lt;&gt;""),1)=1,"5 bis 10 Minuten","10 bis 15 Minuten"))))</f>
        <v>über 15 Minuten</v>
      </c>
      <c r="C44" s="3"/>
      <c r="D44" s="3"/>
      <c r="E44" s="3"/>
      <c r="F44" s="3"/>
      <c r="G44" s="12" t="s">
        <v>377</v>
      </c>
      <c r="H44" s="22" t="str">
        <f aca="false">IF(H42="","",INDEX(B8:B37,MATCH(H42,AC8:AC37,0)))</f>
        <v>Arbeiten am Freileitungsmast</v>
      </c>
      <c r="I44" s="3"/>
      <c r="J44" s="3"/>
      <c r="K44" s="3"/>
      <c r="L44" s="3"/>
      <c r="M44" s="3"/>
      <c r="N44" s="3"/>
      <c r="O44" s="3"/>
      <c r="P44" s="3"/>
      <c r="Q44" s="3"/>
      <c r="R44" s="3"/>
      <c r="S44" s="3"/>
      <c r="T44" s="3"/>
      <c r="U44" s="3"/>
      <c r="V44" s="3"/>
      <c r="W44" s="3"/>
      <c r="X44" s="3"/>
      <c r="Y44" s="3"/>
      <c r="Z44" s="3"/>
      <c r="AA44" s="3"/>
      <c r="AB44" s="3"/>
      <c r="AC44" s="3"/>
      <c r="AD44" s="3"/>
      <c r="AE44" s="3"/>
      <c r="AF44" s="3"/>
      <c r="AG44" s="3"/>
    </row>
    <row r="45" customFormat="false" ht="15" hidden="false" customHeight="true" outlineLevel="0" collapsed="false">
      <c r="A45" s="5" t="s">
        <v>378</v>
      </c>
      <c r="B45" s="3" t="n">
        <f aca="false">COUNTIFS(T8:T37,"vollständig",S8:S37,"über 15 Minuten")</f>
        <v>1</v>
      </c>
      <c r="C45" s="3"/>
      <c r="D45" s="3"/>
      <c r="E45" s="3"/>
      <c r="F45" s="3"/>
      <c r="G45" s="12" t="s">
        <v>372</v>
      </c>
      <c r="H45" s="22" t="n">
        <f aca="false">B42</f>
        <v>12</v>
      </c>
      <c r="I45" s="3"/>
      <c r="J45" s="3"/>
      <c r="K45" s="3"/>
      <c r="L45" s="3"/>
      <c r="M45" s="3"/>
      <c r="N45" s="3"/>
      <c r="O45" s="3"/>
      <c r="P45" s="3"/>
      <c r="Q45" s="3"/>
      <c r="R45" s="3"/>
      <c r="S45" s="3"/>
      <c r="T45" s="3"/>
      <c r="U45" s="3"/>
      <c r="V45" s="3"/>
      <c r="W45" s="3"/>
      <c r="X45" s="3"/>
      <c r="Y45" s="3"/>
      <c r="Z45" s="3"/>
      <c r="AA45" s="3"/>
      <c r="AB45" s="3"/>
      <c r="AC45" s="3"/>
      <c r="AD45" s="3"/>
      <c r="AE45" s="3"/>
      <c r="AF45" s="3"/>
      <c r="AG45" s="3"/>
    </row>
    <row r="46" customFormat="false" ht="15" hidden="false" customHeight="true" outlineLevel="0" collapsed="false">
      <c r="A46" s="5" t="s">
        <v>379</v>
      </c>
      <c r="B46" s="3" t="n">
        <f aca="false">B42</f>
        <v>12</v>
      </c>
      <c r="C46" s="3"/>
      <c r="D46" s="3"/>
      <c r="E46" s="3"/>
      <c r="F46" s="3"/>
      <c r="G46" s="12" t="s">
        <v>380</v>
      </c>
      <c r="H46" s="22" t="str">
        <f aca="false">B50</f>
        <v>Kontrollgang Wasserwerk</v>
      </c>
      <c r="I46" s="3"/>
      <c r="J46" s="3"/>
      <c r="K46" s="3"/>
      <c r="L46" s="3"/>
      <c r="M46" s="3"/>
      <c r="N46" s="3"/>
      <c r="O46" s="3"/>
      <c r="P46" s="3"/>
      <c r="Q46" s="3"/>
      <c r="R46" s="3"/>
      <c r="S46" s="3"/>
      <c r="T46" s="3"/>
      <c r="U46" s="3"/>
      <c r="V46" s="3"/>
      <c r="W46" s="3"/>
      <c r="X46" s="3"/>
      <c r="Y46" s="3"/>
      <c r="Z46" s="3"/>
      <c r="AA46" s="3"/>
      <c r="AB46" s="3"/>
      <c r="AC46" s="3"/>
      <c r="AD46" s="3"/>
      <c r="AE46" s="3"/>
      <c r="AF46" s="3"/>
      <c r="AG46" s="3"/>
    </row>
    <row r="47" customFormat="false" ht="60" hidden="false" customHeight="true" outlineLevel="0" collapsed="false">
      <c r="A47" s="5" t="s">
        <v>381</v>
      </c>
      <c r="B47" s="25" t="str">
        <f aca="false">IF(COUNTIF(T8:T37,"unvollständig")&gt;0,"Angelegte Tätigkeitszeilen vervollständigen",IF(COUNTIF(T8:T37,"fehlerhaft")&gt;0,"Fehlerhafte DGUV-Eingaben korrigieren",IF(COUNTIF(Y8:Y37,"Rettung &gt;15 min*")&gt;0,"Mindestens eine Tätigkeit: Rettungskette nicht ausreichend – Maßnahmen und Neubewertung",IF(COUNTIF(Y8:Y37,"Rᵢ &gt; 30*")&gt;0,"Mindestens eine Tätigkeit mit Rᵢ &gt; 30 – Maßnahmen und Neubewertung",IF(OR(COUNTIF(AA8:AA37,"PNA nicht bewertet")&gt;0,COUNTIF(AA8:AA37,"PNA nicht wirksam")&gt;0,COUNTIF(AA8:AA37,"PNA eingeschränkt wirksam")&gt;0),"PNA-Nachweis je Tätigkeit vervollständigen beziehungsweise verbessern",IF(COUNTIFS(T8:T37,"vollständig",AG8:AG37,"&lt;&gt;freigegeben")&gt;0,"Freigabe für vollständig bewertete Tätigkeiten dokumentieren",IF(B46="","Mindestens eine vollständig bewertete und freigegebene Tätigkeit erfassen","Alle gültigen Rᵢ ≤ 30, PNA wirksam und freigegeben – fachkundige Gesamtprüfung erforderlich")))))))</f>
        <v>Mindestens eine Tätigkeit: Rettungskette nicht ausreichend – Maßnahmen und Neubewertung</v>
      </c>
      <c r="C47" s="25"/>
      <c r="D47" s="25"/>
      <c r="E47" s="25"/>
      <c r="F47" s="25"/>
      <c r="G47" s="25"/>
      <c r="H47" s="25"/>
      <c r="I47" s="25"/>
      <c r="J47" s="25"/>
      <c r="K47" s="25"/>
      <c r="L47" s="25"/>
      <c r="M47" s="25"/>
      <c r="N47" s="3"/>
      <c r="O47" s="3"/>
      <c r="P47" s="3"/>
      <c r="Q47" s="3"/>
      <c r="R47" s="3"/>
      <c r="S47" s="3"/>
      <c r="T47" s="3"/>
      <c r="U47" s="3"/>
      <c r="V47" s="3"/>
      <c r="W47" s="3"/>
      <c r="X47" s="3"/>
      <c r="Y47" s="3"/>
      <c r="Z47" s="3"/>
      <c r="AA47" s="3"/>
      <c r="AB47" s="3"/>
      <c r="AC47" s="3"/>
      <c r="AD47" s="3"/>
      <c r="AE47" s="3"/>
      <c r="AF47" s="3"/>
      <c r="AG47" s="3"/>
    </row>
    <row r="48" customFormat="false" ht="15" hidden="false" customHeight="true" outlineLevel="0" collapsed="false">
      <c r="A48" s="3"/>
      <c r="B48" s="25"/>
      <c r="C48" s="25"/>
      <c r="D48" s="25"/>
      <c r="E48" s="25"/>
      <c r="F48" s="25"/>
      <c r="G48" s="25"/>
      <c r="H48" s="25"/>
      <c r="I48" s="25"/>
      <c r="J48" s="25"/>
      <c r="K48" s="25"/>
      <c r="L48" s="25"/>
      <c r="M48" s="25"/>
      <c r="N48" s="3"/>
      <c r="O48" s="3"/>
      <c r="P48" s="3"/>
      <c r="Q48" s="3"/>
      <c r="R48" s="3"/>
      <c r="S48" s="3"/>
      <c r="T48" s="3"/>
      <c r="U48" s="3"/>
      <c r="V48" s="3"/>
      <c r="W48" s="3"/>
      <c r="X48" s="3"/>
      <c r="Y48" s="3"/>
      <c r="Z48" s="3"/>
      <c r="AA48" s="3"/>
      <c r="AB48" s="3"/>
      <c r="AC48" s="3"/>
      <c r="AD48" s="3"/>
      <c r="AE48" s="3"/>
      <c r="AF48" s="3"/>
      <c r="AG48" s="3"/>
    </row>
    <row r="49" customFormat="false" ht="15" hidden="false" customHeight="true" outlineLevel="0" collapsed="false">
      <c r="A49" s="3" t="s">
        <v>382</v>
      </c>
      <c r="B49" s="3" t="str">
        <f aca="false">IFERROR(INDEX(A8:A37,MATCH(1,AE8:AE37,0)),"")</f>
        <v>D01</v>
      </c>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row>
    <row r="50" customFormat="false" ht="15" hidden="false" customHeight="true" outlineLevel="0" collapsed="false">
      <c r="A50" s="5" t="s">
        <v>383</v>
      </c>
      <c r="B50" s="26" t="str">
        <f aca="false">IFERROR(INDEX(B8:B37,MATCH(1,AE8:AE37,0)),"")</f>
        <v>Kontrollgang Wasserwerk</v>
      </c>
      <c r="C50" s="26"/>
      <c r="D50" s="26"/>
      <c r="E50" s="26"/>
      <c r="F50" s="26"/>
      <c r="G50" s="26"/>
      <c r="H50" s="26"/>
      <c r="I50" s="26"/>
      <c r="J50" s="26"/>
      <c r="K50" s="26"/>
      <c r="L50" s="26"/>
      <c r="M50" s="26"/>
      <c r="N50" s="3"/>
      <c r="O50" s="3"/>
      <c r="P50" s="3"/>
      <c r="Q50" s="3"/>
      <c r="R50" s="3"/>
      <c r="S50" s="3"/>
      <c r="T50" s="3"/>
      <c r="U50" s="3"/>
      <c r="V50" s="3"/>
      <c r="W50" s="3"/>
      <c r="X50" s="3"/>
      <c r="Y50" s="3"/>
      <c r="Z50" s="3"/>
      <c r="AA50" s="3"/>
      <c r="AB50" s="3"/>
      <c r="AC50" s="3"/>
      <c r="AD50" s="3"/>
      <c r="AE50" s="3"/>
      <c r="AF50" s="3"/>
      <c r="AG50" s="3"/>
    </row>
    <row r="51" customFormat="false" ht="15" hidden="false" customHeight="true" outlineLevel="0" collapsed="false">
      <c r="A51" s="3"/>
      <c r="B51" s="26"/>
      <c r="C51" s="26"/>
      <c r="D51" s="26"/>
      <c r="E51" s="26"/>
      <c r="F51" s="26"/>
      <c r="G51" s="26"/>
      <c r="H51" s="26"/>
      <c r="I51" s="26"/>
      <c r="J51" s="26"/>
      <c r="K51" s="26"/>
      <c r="L51" s="26"/>
      <c r="M51" s="26"/>
      <c r="N51" s="3"/>
      <c r="O51" s="3"/>
      <c r="P51" s="3"/>
      <c r="Q51" s="3"/>
      <c r="R51" s="3"/>
      <c r="S51" s="3"/>
      <c r="T51" s="3"/>
      <c r="U51" s="3"/>
      <c r="V51" s="3"/>
      <c r="W51" s="3"/>
      <c r="X51" s="3"/>
      <c r="Y51" s="3"/>
      <c r="Z51" s="3"/>
      <c r="AA51" s="3"/>
      <c r="AB51" s="3"/>
      <c r="AC51" s="3"/>
      <c r="AD51" s="3"/>
      <c r="AE51" s="3"/>
      <c r="AF51" s="3"/>
      <c r="AG51" s="3"/>
    </row>
    <row r="52" customFormat="false" ht="30" hidden="false" customHeight="true" outlineLevel="0" collapsed="false">
      <c r="A52" s="3" t="s">
        <v>384</v>
      </c>
      <c r="B52" s="26" t="s">
        <v>385</v>
      </c>
      <c r="C52" s="26"/>
      <c r="D52" s="26"/>
      <c r="E52" s="26"/>
      <c r="F52" s="26"/>
      <c r="G52" s="26"/>
      <c r="H52" s="26"/>
      <c r="I52" s="26"/>
      <c r="J52" s="26"/>
      <c r="K52" s="26"/>
      <c r="L52" s="26"/>
      <c r="M52" s="26"/>
      <c r="N52" s="3"/>
      <c r="O52" s="3"/>
      <c r="P52" s="3"/>
      <c r="Q52" s="3"/>
      <c r="R52" s="3"/>
      <c r="S52" s="3"/>
      <c r="T52" s="3"/>
      <c r="U52" s="3"/>
      <c r="V52" s="3"/>
      <c r="W52" s="3"/>
      <c r="X52" s="3"/>
      <c r="Y52" s="3"/>
      <c r="Z52" s="3"/>
      <c r="AA52" s="3"/>
      <c r="AB52" s="3"/>
      <c r="AC52" s="3"/>
      <c r="AD52" s="3"/>
      <c r="AE52" s="3"/>
      <c r="AF52" s="3"/>
      <c r="AG52" s="3"/>
    </row>
    <row r="53" customFormat="false" ht="15" hidden="false" customHeight="true" outlineLevel="0" collapsed="false">
      <c r="A53" s="3"/>
      <c r="B53" s="26"/>
      <c r="C53" s="26"/>
      <c r="D53" s="26"/>
      <c r="E53" s="26"/>
      <c r="F53" s="26"/>
      <c r="G53" s="26"/>
      <c r="H53" s="26"/>
      <c r="I53" s="26"/>
      <c r="J53" s="26"/>
      <c r="K53" s="26"/>
      <c r="L53" s="26"/>
      <c r="M53" s="26"/>
      <c r="N53" s="3"/>
      <c r="O53" s="3"/>
      <c r="P53" s="3"/>
      <c r="Q53" s="3"/>
      <c r="R53" s="3"/>
      <c r="S53" s="3"/>
      <c r="T53" s="3"/>
      <c r="U53" s="3"/>
      <c r="V53" s="3"/>
      <c r="W53" s="3"/>
      <c r="X53" s="3"/>
      <c r="Y53" s="3"/>
      <c r="Z53" s="3"/>
      <c r="AA53" s="3"/>
      <c r="AB53" s="3"/>
      <c r="AC53" s="3"/>
      <c r="AD53" s="3"/>
      <c r="AE53" s="3"/>
      <c r="AF53" s="3"/>
      <c r="AG53" s="3"/>
    </row>
  </sheetData>
  <sheetProtection sheet="true" selectLockedCells="true" autoFilter="false"/>
  <autoFilter ref="A7:AG37"/>
  <mergeCells count="5">
    <mergeCell ref="A1:M1"/>
    <mergeCell ref="A3:M5"/>
    <mergeCell ref="B47:M48"/>
    <mergeCell ref="B50:M51"/>
    <mergeCell ref="B52:M53"/>
  </mergeCells>
  <dataValidations count="3">
    <dataValidation allowBlank="false" errorStyle="stop" operator="between" showDropDown="false" showErrorMessage="false" showInputMessage="false" sqref="H8:H37" type="list">
      <formula1>"Ja,Nein"</formula1>
      <formula2>0</formula2>
    </dataValidation>
    <dataValidation allowBlank="false" error="Nur 1 bis 10 zulässig." errorStyle="stop" operator="between" showDropDown="false" showErrorMessage="true" showInputMessage="false" sqref="E8:E37 G8:G37" type="whole">
      <formula1>1</formula1>
      <formula2>10</formula2>
    </dataValidation>
    <dataValidation allowBlank="true" errorStyle="stop" operator="between" showDropDown="false" showErrorMessage="false" showInputMessage="false" sqref="P8:P37" type="whole">
      <formula1>0</formula1>
      <formula2>9</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3"/>
  <sheetViews>
    <sheetView showFormulas="false" showGridLines="false" showRowColHeaders="true" showZeros="true" rightToLeft="false" tabSelected="false" showOutlineSymbols="true" defaultGridColor="true" view="pageBreakPreview" topLeftCell="A1" colorId="64" zoomScale="90" zoomScaleNormal="85" zoomScalePageLayoutView="90" workbookViewId="0">
      <pane xSplit="0" ySplit="3" topLeftCell="A4" activePane="bottomLeft" state="frozen"/>
      <selection pane="topLeft" activeCell="A1" activeCellId="0" sqref="A1"/>
      <selection pane="bottomLeft" activeCell="D6" activeCellId="0" sqref="D6"/>
    </sheetView>
  </sheetViews>
  <sheetFormatPr defaultColWidth="8.54296875" defaultRowHeight="15" customHeight="false" zeroHeight="false" outlineLevelRow="0" outlineLevelCol="0"/>
  <cols>
    <col collapsed="false" customWidth="true" hidden="false" outlineLevel="0" max="2" min="1" style="1" width="25"/>
    <col collapsed="false" customWidth="true" hidden="false" outlineLevel="0" max="3" min="3" style="1" width="13"/>
    <col collapsed="false" customWidth="true" hidden="false" outlineLevel="0" max="4" min="4" style="1" width="30"/>
    <col collapsed="false" customWidth="true" hidden="false" outlineLevel="0" max="6" min="5" style="1" width="18"/>
    <col collapsed="false" customWidth="true" hidden="false" outlineLevel="0" max="7" min="7" style="1" width="22"/>
    <col collapsed="false" customWidth="true" hidden="false" outlineLevel="0" max="8" min="8" style="1" width="18"/>
    <col collapsed="false" customWidth="true" hidden="false" outlineLevel="0" max="9" min="9" style="1" width="32"/>
    <col collapsed="false" customWidth="true" hidden="false" outlineLevel="0" max="10" min="10" style="1" width="28"/>
  </cols>
  <sheetData>
    <row r="1" customFormat="false" ht="15" hidden="false" customHeight="true" outlineLevel="0" collapsed="false">
      <c r="A1" s="20" t="s">
        <v>386</v>
      </c>
      <c r="B1" s="20"/>
      <c r="C1" s="20"/>
      <c r="D1" s="20"/>
      <c r="E1" s="20"/>
      <c r="F1" s="20"/>
      <c r="G1" s="20"/>
      <c r="H1" s="20"/>
      <c r="I1" s="20"/>
      <c r="J1" s="20"/>
    </row>
    <row r="2" customFormat="false" ht="15" hidden="false" customHeight="true" outlineLevel="0" collapsed="false">
      <c r="A2" s="3"/>
      <c r="B2" s="3"/>
      <c r="C2" s="3"/>
      <c r="D2" s="3"/>
      <c r="E2" s="3"/>
      <c r="F2" s="3"/>
      <c r="G2" s="3"/>
      <c r="H2" s="3"/>
      <c r="I2" s="3"/>
      <c r="J2" s="3"/>
    </row>
    <row r="3" customFormat="false" ht="15" hidden="false" customHeight="true" outlineLevel="0" collapsed="false">
      <c r="A3" s="12" t="s">
        <v>387</v>
      </c>
      <c r="B3" s="12" t="s">
        <v>388</v>
      </c>
      <c r="C3" s="12" t="s">
        <v>103</v>
      </c>
      <c r="D3" s="12" t="s">
        <v>389</v>
      </c>
      <c r="E3" s="12" t="s">
        <v>390</v>
      </c>
      <c r="F3" s="12" t="s">
        <v>391</v>
      </c>
      <c r="G3" s="12" t="s">
        <v>392</v>
      </c>
      <c r="H3" s="12" t="s">
        <v>393</v>
      </c>
      <c r="I3" s="12" t="s">
        <v>394</v>
      </c>
      <c r="J3" s="12" t="s">
        <v>395</v>
      </c>
    </row>
    <row r="4" customFormat="false" ht="15" hidden="false" customHeight="true" outlineLevel="0" collapsed="false">
      <c r="A4" s="14" t="s">
        <v>396</v>
      </c>
      <c r="B4" s="14" t="s">
        <v>397</v>
      </c>
      <c r="C4" s="15" t="n">
        <v>46308</v>
      </c>
      <c r="D4" s="14" t="s">
        <v>398</v>
      </c>
      <c r="E4" s="14" t="s">
        <v>399</v>
      </c>
      <c r="F4" s="14" t="s">
        <v>399</v>
      </c>
      <c r="G4" s="14" t="s">
        <v>400</v>
      </c>
      <c r="H4" s="14" t="n">
        <v>4</v>
      </c>
      <c r="I4" s="14" t="s">
        <v>401</v>
      </c>
      <c r="J4" s="14" t="s">
        <v>402</v>
      </c>
    </row>
    <row r="5" customFormat="false" ht="15" hidden="false" customHeight="true" outlineLevel="0" collapsed="false">
      <c r="A5" s="14" t="s">
        <v>403</v>
      </c>
      <c r="B5" s="14" t="s">
        <v>404</v>
      </c>
      <c r="C5" s="15" t="n">
        <v>46308</v>
      </c>
      <c r="D5" s="14" t="s">
        <v>405</v>
      </c>
      <c r="E5" s="14" t="s">
        <v>406</v>
      </c>
      <c r="F5" s="14" t="s">
        <v>407</v>
      </c>
      <c r="G5" s="14" t="s">
        <v>408</v>
      </c>
      <c r="H5" s="14" t="n">
        <v>8</v>
      </c>
      <c r="I5" s="14" t="s">
        <v>409</v>
      </c>
      <c r="J5" s="14" t="s">
        <v>410</v>
      </c>
    </row>
    <row r="6" customFormat="false" ht="15" hidden="false" customHeight="true" outlineLevel="0" collapsed="false">
      <c r="A6" s="14" t="s">
        <v>411</v>
      </c>
      <c r="B6" s="14" t="s">
        <v>412</v>
      </c>
      <c r="C6" s="15" t="n">
        <v>46308</v>
      </c>
      <c r="D6" s="14" t="s">
        <v>413</v>
      </c>
      <c r="E6" s="14" t="s">
        <v>414</v>
      </c>
      <c r="F6" s="14" t="s">
        <v>415</v>
      </c>
      <c r="G6" s="14" t="s">
        <v>416</v>
      </c>
      <c r="H6" s="14" t="n">
        <v>13</v>
      </c>
      <c r="I6" s="14" t="s">
        <v>417</v>
      </c>
      <c r="J6" s="14" t="s">
        <v>418</v>
      </c>
    </row>
    <row r="7" customFormat="false" ht="15" hidden="false" customHeight="true" outlineLevel="0" collapsed="false">
      <c r="A7" s="14" t="s">
        <v>419</v>
      </c>
      <c r="B7" s="14" t="s">
        <v>420</v>
      </c>
      <c r="C7" s="15" t="n">
        <v>46308</v>
      </c>
      <c r="D7" s="14" t="s">
        <v>421</v>
      </c>
      <c r="E7" s="14" t="s">
        <v>422</v>
      </c>
      <c r="F7" s="14" t="s">
        <v>423</v>
      </c>
      <c r="G7" s="14" t="s">
        <v>424</v>
      </c>
      <c r="H7" s="14" t="n">
        <v>19</v>
      </c>
      <c r="I7" s="14" t="s">
        <v>425</v>
      </c>
      <c r="J7" s="14" t="s">
        <v>426</v>
      </c>
    </row>
    <row r="8" customFormat="false" ht="15" hidden="false" customHeight="true" outlineLevel="0" collapsed="false">
      <c r="A8" s="14"/>
      <c r="B8" s="14"/>
      <c r="C8" s="14"/>
      <c r="D8" s="14"/>
      <c r="E8" s="14"/>
      <c r="F8" s="14"/>
      <c r="G8" s="14"/>
      <c r="H8" s="14"/>
      <c r="I8" s="14"/>
      <c r="J8" s="14"/>
    </row>
    <row r="9" customFormat="false" ht="15" hidden="false" customHeight="true" outlineLevel="0" collapsed="false">
      <c r="A9" s="14"/>
      <c r="B9" s="14"/>
      <c r="C9" s="14"/>
      <c r="D9" s="14"/>
      <c r="E9" s="14"/>
      <c r="F9" s="14"/>
      <c r="G9" s="14"/>
      <c r="H9" s="14"/>
      <c r="I9" s="14"/>
      <c r="J9" s="14"/>
    </row>
    <row r="10" customFormat="false" ht="15" hidden="false" customHeight="true" outlineLevel="0" collapsed="false">
      <c r="A10" s="14"/>
      <c r="B10" s="14"/>
      <c r="C10" s="14"/>
      <c r="D10" s="14"/>
      <c r="E10" s="14"/>
      <c r="F10" s="14"/>
      <c r="G10" s="14"/>
      <c r="H10" s="14"/>
      <c r="I10" s="14"/>
      <c r="J10" s="14"/>
    </row>
    <row r="11" customFormat="false" ht="15" hidden="false" customHeight="true" outlineLevel="0" collapsed="false">
      <c r="A11" s="14"/>
      <c r="B11" s="14"/>
      <c r="C11" s="14"/>
      <c r="D11" s="14"/>
      <c r="E11" s="14"/>
      <c r="F11" s="14"/>
      <c r="G11" s="14"/>
      <c r="H11" s="14"/>
      <c r="I11" s="14"/>
      <c r="J11" s="14"/>
    </row>
    <row r="12" customFormat="false" ht="15" hidden="false" customHeight="true" outlineLevel="0" collapsed="false">
      <c r="A12" s="14"/>
      <c r="B12" s="14"/>
      <c r="C12" s="14"/>
      <c r="D12" s="14"/>
      <c r="E12" s="14"/>
      <c r="F12" s="14"/>
      <c r="G12" s="14"/>
      <c r="H12" s="14"/>
      <c r="I12" s="14"/>
      <c r="J12" s="14"/>
    </row>
    <row r="13" customFormat="false" ht="15" hidden="false" customHeight="true" outlineLevel="0" collapsed="false">
      <c r="A13" s="14"/>
      <c r="B13" s="14"/>
      <c r="C13" s="14"/>
      <c r="D13" s="14"/>
      <c r="E13" s="14"/>
      <c r="F13" s="14"/>
      <c r="G13" s="14"/>
      <c r="H13" s="14"/>
      <c r="I13" s="14"/>
      <c r="J13" s="14"/>
    </row>
    <row r="14" customFormat="false" ht="15" hidden="false" customHeight="true" outlineLevel="0" collapsed="false">
      <c r="A14" s="14"/>
      <c r="B14" s="14"/>
      <c r="C14" s="14"/>
      <c r="D14" s="14"/>
      <c r="E14" s="14"/>
      <c r="F14" s="14"/>
      <c r="G14" s="14"/>
      <c r="H14" s="14"/>
      <c r="I14" s="14"/>
      <c r="J14" s="14"/>
    </row>
    <row r="15" customFormat="false" ht="15" hidden="false" customHeight="true" outlineLevel="0" collapsed="false">
      <c r="A15" s="14"/>
      <c r="B15" s="14"/>
      <c r="C15" s="14"/>
      <c r="D15" s="14"/>
      <c r="E15" s="14"/>
      <c r="F15" s="14"/>
      <c r="G15" s="14"/>
      <c r="H15" s="14"/>
      <c r="I15" s="14"/>
      <c r="J15" s="14"/>
    </row>
    <row r="16" customFormat="false" ht="15" hidden="false" customHeight="true" outlineLevel="0" collapsed="false">
      <c r="A16" s="14"/>
      <c r="B16" s="14"/>
      <c r="C16" s="14"/>
      <c r="D16" s="14"/>
      <c r="E16" s="14"/>
      <c r="F16" s="14"/>
      <c r="G16" s="14"/>
      <c r="H16" s="14"/>
      <c r="I16" s="14"/>
      <c r="J16" s="14"/>
    </row>
    <row r="17" customFormat="false" ht="15" hidden="false" customHeight="true" outlineLevel="0" collapsed="false">
      <c r="A17" s="14"/>
      <c r="B17" s="14"/>
      <c r="C17" s="14"/>
      <c r="D17" s="14"/>
      <c r="E17" s="14"/>
      <c r="F17" s="14"/>
      <c r="G17" s="14"/>
      <c r="H17" s="14"/>
      <c r="I17" s="14"/>
      <c r="J17" s="14"/>
    </row>
    <row r="18" customFormat="false" ht="15" hidden="false" customHeight="true" outlineLevel="0" collapsed="false">
      <c r="A18" s="14"/>
      <c r="B18" s="14"/>
      <c r="C18" s="14"/>
      <c r="D18" s="14"/>
      <c r="E18" s="14"/>
      <c r="F18" s="14"/>
      <c r="G18" s="14"/>
      <c r="H18" s="14"/>
      <c r="I18" s="14"/>
      <c r="J18" s="14"/>
    </row>
    <row r="19" customFormat="false" ht="15" hidden="false" customHeight="true" outlineLevel="0" collapsed="false">
      <c r="A19" s="14"/>
      <c r="B19" s="14"/>
      <c r="C19" s="14"/>
      <c r="D19" s="14"/>
      <c r="E19" s="14"/>
      <c r="F19" s="14"/>
      <c r="G19" s="14"/>
      <c r="H19" s="14"/>
      <c r="I19" s="14"/>
      <c r="J19" s="14"/>
    </row>
    <row r="20" customFormat="false" ht="15" hidden="false" customHeight="true" outlineLevel="0" collapsed="false">
      <c r="A20" s="14"/>
      <c r="B20" s="14"/>
      <c r="C20" s="14"/>
      <c r="D20" s="14"/>
      <c r="E20" s="14"/>
      <c r="F20" s="14"/>
      <c r="G20" s="14"/>
      <c r="H20" s="14"/>
      <c r="I20" s="14"/>
      <c r="J20" s="14"/>
    </row>
    <row r="21" customFormat="false" ht="15" hidden="false" customHeight="true" outlineLevel="0" collapsed="false">
      <c r="A21" s="14"/>
      <c r="B21" s="14"/>
      <c r="C21" s="14"/>
      <c r="D21" s="14"/>
      <c r="E21" s="14"/>
      <c r="F21" s="14"/>
      <c r="G21" s="14"/>
      <c r="H21" s="14"/>
      <c r="I21" s="14"/>
      <c r="J21" s="14"/>
    </row>
    <row r="22" customFormat="false" ht="15" hidden="false" customHeight="true" outlineLevel="0" collapsed="false">
      <c r="A22" s="14"/>
      <c r="B22" s="14"/>
      <c r="C22" s="14"/>
      <c r="D22" s="14"/>
      <c r="E22" s="14"/>
      <c r="F22" s="14"/>
      <c r="G22" s="14"/>
      <c r="H22" s="14"/>
      <c r="I22" s="14"/>
      <c r="J22" s="14"/>
    </row>
    <row r="23" customFormat="false" ht="15" hidden="false" customHeight="true" outlineLevel="0" collapsed="false">
      <c r="A23" s="14"/>
      <c r="B23" s="14"/>
      <c r="C23" s="14"/>
      <c r="D23" s="14"/>
      <c r="E23" s="14"/>
      <c r="F23" s="14"/>
      <c r="G23" s="14"/>
      <c r="H23" s="14"/>
      <c r="I23" s="14"/>
      <c r="J23" s="14"/>
    </row>
    <row r="24" customFormat="false" ht="15" hidden="false" customHeight="true" outlineLevel="0" collapsed="false">
      <c r="A24" s="14"/>
      <c r="B24" s="14"/>
      <c r="C24" s="14"/>
      <c r="D24" s="14"/>
      <c r="E24" s="14"/>
      <c r="F24" s="14"/>
      <c r="G24" s="14"/>
      <c r="H24" s="14"/>
      <c r="I24" s="14"/>
      <c r="J24" s="14"/>
    </row>
    <row r="25" customFormat="false" ht="15" hidden="false" customHeight="true" outlineLevel="0" collapsed="false">
      <c r="A25" s="14"/>
      <c r="B25" s="14"/>
      <c r="C25" s="14"/>
      <c r="D25" s="14"/>
      <c r="E25" s="14"/>
      <c r="F25" s="14"/>
      <c r="G25" s="14"/>
      <c r="H25" s="14"/>
      <c r="I25" s="14"/>
      <c r="J25" s="14"/>
    </row>
    <row r="26" customFormat="false" ht="15" hidden="false" customHeight="true" outlineLevel="0" collapsed="false">
      <c r="A26" s="14"/>
      <c r="B26" s="14"/>
      <c r="C26" s="14"/>
      <c r="D26" s="14"/>
      <c r="E26" s="14"/>
      <c r="F26" s="14"/>
      <c r="G26" s="14"/>
      <c r="H26" s="14"/>
      <c r="I26" s="14"/>
      <c r="J26" s="14"/>
    </row>
    <row r="27" customFormat="false" ht="15" hidden="false" customHeight="true" outlineLevel="0" collapsed="false">
      <c r="A27" s="14"/>
      <c r="B27" s="14"/>
      <c r="C27" s="14"/>
      <c r="D27" s="14"/>
      <c r="E27" s="14"/>
      <c r="F27" s="14"/>
      <c r="G27" s="14"/>
      <c r="H27" s="14"/>
      <c r="I27" s="14"/>
      <c r="J27" s="14"/>
    </row>
    <row r="28" customFormat="false" ht="15" hidden="false" customHeight="true" outlineLevel="0" collapsed="false">
      <c r="A28" s="14"/>
      <c r="B28" s="14"/>
      <c r="C28" s="14"/>
      <c r="D28" s="14"/>
      <c r="E28" s="14"/>
      <c r="F28" s="14"/>
      <c r="G28" s="14"/>
      <c r="H28" s="14"/>
      <c r="I28" s="14"/>
      <c r="J28" s="14"/>
    </row>
    <row r="29" customFormat="false" ht="15" hidden="false" customHeight="true" outlineLevel="0" collapsed="false">
      <c r="A29" s="14"/>
      <c r="B29" s="14"/>
      <c r="C29" s="14"/>
      <c r="D29" s="14"/>
      <c r="E29" s="14"/>
      <c r="F29" s="14"/>
      <c r="G29" s="14"/>
      <c r="H29" s="14"/>
      <c r="I29" s="14"/>
      <c r="J29" s="14"/>
    </row>
    <row r="30" customFormat="false" ht="15" hidden="false" customHeight="true" outlineLevel="0" collapsed="false">
      <c r="A30" s="14"/>
      <c r="B30" s="14"/>
      <c r="C30" s="14"/>
      <c r="D30" s="14"/>
      <c r="E30" s="14"/>
      <c r="F30" s="14"/>
      <c r="G30" s="14"/>
      <c r="H30" s="14"/>
      <c r="I30" s="14"/>
      <c r="J30" s="14"/>
    </row>
    <row r="31" customFormat="false" ht="15" hidden="false" customHeight="true" outlineLevel="0" collapsed="false">
      <c r="A31" s="14"/>
      <c r="B31" s="14"/>
      <c r="C31" s="14"/>
      <c r="D31" s="14"/>
      <c r="E31" s="14"/>
      <c r="F31" s="14"/>
      <c r="G31" s="14"/>
      <c r="H31" s="14"/>
      <c r="I31" s="14"/>
      <c r="J31" s="14"/>
    </row>
    <row r="32" customFormat="false" ht="15" hidden="false" customHeight="true" outlineLevel="0" collapsed="false">
      <c r="A32" s="14"/>
      <c r="B32" s="14"/>
      <c r="C32" s="14"/>
      <c r="D32" s="14"/>
      <c r="E32" s="14"/>
      <c r="F32" s="14"/>
      <c r="G32" s="14"/>
      <c r="H32" s="14"/>
      <c r="I32" s="14"/>
      <c r="J32" s="14"/>
    </row>
    <row r="33" customFormat="false" ht="15" hidden="false" customHeight="true" outlineLevel="0" collapsed="false">
      <c r="A33" s="14"/>
      <c r="B33" s="14"/>
      <c r="C33" s="14"/>
      <c r="D33" s="14"/>
      <c r="E33" s="14"/>
      <c r="F33" s="14"/>
      <c r="G33" s="14"/>
      <c r="H33" s="14"/>
      <c r="I33" s="14"/>
      <c r="J33" s="14"/>
    </row>
  </sheetData>
  <sheetProtection sheet="true" selectLockedCells="true" autoFilter="false"/>
  <autoFilter ref="A3:J33"/>
  <mergeCells count="1">
    <mergeCell ref="A1:J1"/>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36"/>
  <sheetViews>
    <sheetView showFormulas="false" showGridLines="false" showRowColHeaders="true" showZeros="true" rightToLeft="false" tabSelected="false" showOutlineSymbols="true" defaultGridColor="true" view="pageBreakPreview" topLeftCell="A1" colorId="64" zoomScale="90" zoomScaleNormal="85" zoomScalePageLayoutView="90" workbookViewId="0">
      <pane xSplit="0" ySplit="6" topLeftCell="A7" activePane="bottomLeft" state="frozen"/>
      <selection pane="topLeft" activeCell="A1" activeCellId="0" sqref="A1"/>
      <selection pane="bottomLeft" activeCell="A1" activeCellId="0" sqref="A1"/>
    </sheetView>
  </sheetViews>
  <sheetFormatPr defaultColWidth="8.54296875" defaultRowHeight="15" customHeight="false" zeroHeight="false" outlineLevelRow="0" outlineLevelCol="0"/>
  <cols>
    <col collapsed="false" customWidth="true" hidden="false" outlineLevel="0" max="1" min="1" style="1" width="15"/>
    <col collapsed="false" customWidth="true" hidden="false" outlineLevel="0" max="2" min="2" style="1" width="28"/>
    <col collapsed="false" customWidth="true" hidden="false" outlineLevel="0" max="3" min="3" style="1" width="20"/>
    <col collapsed="false" customWidth="true" hidden="false" outlineLevel="0" max="4" min="4" style="1" width="22"/>
    <col collapsed="false" customWidth="true" hidden="false" outlineLevel="0" max="5" min="5" style="1" width="25"/>
    <col collapsed="false" customWidth="true" hidden="false" outlineLevel="0" max="6" min="6" style="1" width="20"/>
    <col collapsed="false" customWidth="true" hidden="false" outlineLevel="0" max="8" min="7" style="1" width="22"/>
    <col collapsed="false" customWidth="true" hidden="false" outlineLevel="0" max="9" min="9" style="1" width="20"/>
    <col collapsed="false" customWidth="true" hidden="false" outlineLevel="0" max="10" min="10" style="1" width="22"/>
    <col collapsed="false" customWidth="true" hidden="false" outlineLevel="0" max="11" min="11" style="1" width="18"/>
    <col collapsed="false" customWidth="true" hidden="false" outlineLevel="0" max="12" min="12" style="1" width="24"/>
    <col collapsed="false" customWidth="true" hidden="false" outlineLevel="0" max="14" min="13" style="1" width="22"/>
    <col collapsed="false" customWidth="true" hidden="false" outlineLevel="0" max="16" min="15" style="1" width="30"/>
    <col collapsed="false" customWidth="true" hidden="false" outlineLevel="0" max="17" min="17" style="1" width="18"/>
    <col collapsed="false" customWidth="true" hidden="false" outlineLevel="0" max="18" min="18" style="1" width="14"/>
    <col collapsed="false" customWidth="true" hidden="false" outlineLevel="0" max="20" min="19" style="1" width="18"/>
  </cols>
  <sheetData>
    <row r="1" customFormat="false" ht="31.5" hidden="false" customHeight="true" outlineLevel="0" collapsed="false">
      <c r="A1" s="20" t="s">
        <v>427</v>
      </c>
      <c r="B1" s="20"/>
      <c r="C1" s="20"/>
      <c r="D1" s="20"/>
      <c r="E1" s="20"/>
      <c r="F1" s="20"/>
      <c r="G1" s="20"/>
      <c r="H1" s="20"/>
      <c r="I1" s="20"/>
      <c r="J1" s="20"/>
      <c r="K1" s="20"/>
      <c r="L1" s="20"/>
      <c r="M1" s="20"/>
      <c r="N1" s="20"/>
      <c r="O1" s="20"/>
      <c r="P1" s="20"/>
      <c r="Q1" s="20"/>
      <c r="R1" s="20"/>
      <c r="S1" s="20"/>
      <c r="T1" s="20"/>
    </row>
    <row r="2" customFormat="false" ht="15" hidden="false" customHeight="true" outlineLevel="0" collapsed="false">
      <c r="A2" s="3"/>
      <c r="B2" s="3"/>
      <c r="C2" s="3"/>
      <c r="D2" s="3"/>
      <c r="E2" s="3"/>
      <c r="F2" s="3"/>
      <c r="G2" s="3"/>
      <c r="H2" s="3"/>
      <c r="I2" s="3"/>
      <c r="J2" s="3"/>
      <c r="K2" s="3"/>
      <c r="L2" s="3"/>
      <c r="M2" s="3"/>
      <c r="N2" s="3"/>
      <c r="O2" s="3"/>
      <c r="P2" s="3"/>
      <c r="Q2" s="3"/>
      <c r="R2" s="3"/>
      <c r="S2" s="3"/>
      <c r="T2" s="3"/>
    </row>
    <row r="3" customFormat="false" ht="60" hidden="false" customHeight="true" outlineLevel="0" collapsed="false">
      <c r="A3" s="21" t="s">
        <v>428</v>
      </c>
      <c r="B3" s="21"/>
      <c r="C3" s="21"/>
      <c r="D3" s="21"/>
      <c r="E3" s="21"/>
      <c r="F3" s="21"/>
      <c r="G3" s="21"/>
      <c r="H3" s="21"/>
      <c r="I3" s="21"/>
      <c r="J3" s="21"/>
      <c r="K3" s="21"/>
      <c r="L3" s="21"/>
      <c r="M3" s="21"/>
      <c r="N3" s="21"/>
      <c r="O3" s="21"/>
      <c r="P3" s="21"/>
      <c r="Q3" s="21"/>
      <c r="R3" s="21"/>
      <c r="S3" s="21"/>
      <c r="T3" s="21"/>
    </row>
    <row r="4" customFormat="false" ht="15" hidden="false" customHeight="true" outlineLevel="0" collapsed="false">
      <c r="A4" s="21"/>
      <c r="B4" s="21"/>
      <c r="C4" s="21"/>
      <c r="D4" s="21"/>
      <c r="E4" s="21"/>
      <c r="F4" s="21"/>
      <c r="G4" s="21"/>
      <c r="H4" s="21"/>
      <c r="I4" s="21"/>
      <c r="J4" s="21"/>
      <c r="K4" s="21"/>
      <c r="L4" s="21"/>
      <c r="M4" s="21"/>
      <c r="N4" s="21"/>
      <c r="O4" s="21"/>
      <c r="P4" s="21"/>
      <c r="Q4" s="21"/>
      <c r="R4" s="21"/>
      <c r="S4" s="21"/>
      <c r="T4" s="21"/>
    </row>
    <row r="5" customFormat="false" ht="15" hidden="false" customHeight="true" outlineLevel="0" collapsed="false">
      <c r="A5" s="3"/>
      <c r="B5" s="3"/>
      <c r="C5" s="3"/>
      <c r="D5" s="3"/>
      <c r="E5" s="3"/>
      <c r="F5" s="3"/>
      <c r="G5" s="3"/>
      <c r="H5" s="3"/>
      <c r="I5" s="3"/>
      <c r="J5" s="3"/>
      <c r="K5" s="3"/>
      <c r="L5" s="3"/>
      <c r="M5" s="3"/>
      <c r="N5" s="3"/>
      <c r="O5" s="3"/>
      <c r="P5" s="3"/>
      <c r="Q5" s="3"/>
      <c r="R5" s="3"/>
      <c r="S5" s="3"/>
      <c r="T5" s="3"/>
    </row>
    <row r="6" customFormat="false" ht="15" hidden="false" customHeight="true" outlineLevel="0" collapsed="false">
      <c r="A6" s="12" t="s">
        <v>429</v>
      </c>
      <c r="B6" s="12" t="s">
        <v>288</v>
      </c>
      <c r="C6" s="12" t="s">
        <v>430</v>
      </c>
      <c r="D6" s="12" t="s">
        <v>431</v>
      </c>
      <c r="E6" s="12" t="s">
        <v>432</v>
      </c>
      <c r="F6" s="12" t="s">
        <v>433</v>
      </c>
      <c r="G6" s="12" t="s">
        <v>434</v>
      </c>
      <c r="H6" s="12" t="s">
        <v>435</v>
      </c>
      <c r="I6" s="12" t="s">
        <v>436</v>
      </c>
      <c r="J6" s="12" t="s">
        <v>437</v>
      </c>
      <c r="K6" s="12" t="s">
        <v>438</v>
      </c>
      <c r="L6" s="12" t="s">
        <v>439</v>
      </c>
      <c r="M6" s="12" t="s">
        <v>440</v>
      </c>
      <c r="N6" s="12" t="s">
        <v>441</v>
      </c>
      <c r="O6" s="12" t="s">
        <v>442</v>
      </c>
      <c r="P6" s="12" t="s">
        <v>443</v>
      </c>
      <c r="Q6" s="12" t="s">
        <v>126</v>
      </c>
      <c r="R6" s="12" t="s">
        <v>444</v>
      </c>
      <c r="S6" s="12" t="s">
        <v>445</v>
      </c>
      <c r="T6" s="12" t="s">
        <v>446</v>
      </c>
    </row>
    <row r="7" customFormat="false" ht="45" hidden="false" customHeight="true" outlineLevel="0" collapsed="false">
      <c r="A7" s="14" t="s">
        <v>318</v>
      </c>
      <c r="B7" s="14" t="s">
        <v>319</v>
      </c>
      <c r="C7" s="14" t="s">
        <v>447</v>
      </c>
      <c r="D7" s="14" t="s">
        <v>447</v>
      </c>
      <c r="E7" s="14" t="s">
        <v>447</v>
      </c>
      <c r="F7" s="14" t="s">
        <v>447</v>
      </c>
      <c r="G7" s="14" t="s">
        <v>447</v>
      </c>
      <c r="H7" s="14" t="s">
        <v>447</v>
      </c>
      <c r="I7" s="14" t="s">
        <v>447</v>
      </c>
      <c r="J7" s="14" t="s">
        <v>447</v>
      </c>
      <c r="K7" s="14" t="s">
        <v>447</v>
      </c>
      <c r="L7" s="14" t="s">
        <v>447</v>
      </c>
      <c r="M7" s="14" t="s">
        <v>447</v>
      </c>
      <c r="N7" s="22" t="str">
        <f aca="false">IF(A7="","nicht bewertet",IF(COUNTIF(C7:M7,"nicht erfüllt")&gt;0,"nicht wirksam",IF(OR(COUNTIF(C7:M7,"teilweise erfüllt")&gt;0,COUNTBLANK(C7:M7)&gt;0),"eingeschränkt wirksam","wirksam")))</f>
        <v>wirksam</v>
      </c>
      <c r="O7" s="14"/>
      <c r="P7" s="14" t="s">
        <v>448</v>
      </c>
      <c r="Q7" s="14" t="s">
        <v>449</v>
      </c>
      <c r="R7" s="15" t="n">
        <v>46308</v>
      </c>
      <c r="S7" s="15" t="n">
        <v>46673</v>
      </c>
      <c r="T7" s="14" t="s">
        <v>450</v>
      </c>
    </row>
    <row r="8" customFormat="false" ht="45" hidden="false" customHeight="true" outlineLevel="0" collapsed="false">
      <c r="A8" s="14" t="s">
        <v>327</v>
      </c>
      <c r="B8" s="14" t="s">
        <v>328</v>
      </c>
      <c r="C8" s="14" t="s">
        <v>447</v>
      </c>
      <c r="D8" s="14" t="s">
        <v>447</v>
      </c>
      <c r="E8" s="14" t="s">
        <v>447</v>
      </c>
      <c r="F8" s="14" t="s">
        <v>451</v>
      </c>
      <c r="G8" s="14" t="s">
        <v>447</v>
      </c>
      <c r="H8" s="14" t="s">
        <v>447</v>
      </c>
      <c r="I8" s="14" t="s">
        <v>447</v>
      </c>
      <c r="J8" s="14" t="s">
        <v>447</v>
      </c>
      <c r="K8" s="14" t="s">
        <v>447</v>
      </c>
      <c r="L8" s="14" t="s">
        <v>447</v>
      </c>
      <c r="M8" s="14" t="s">
        <v>447</v>
      </c>
      <c r="N8" s="22" t="str">
        <f aca="false">IF(A8="","nicht bewertet",IF(COUNTIF(C8:M8,"nicht erfüllt")&gt;0,"nicht wirksam",IF(OR(COUNTIF(C8:M8,"teilweise erfüllt")&gt;0,COUNTBLANK(C8:M8)&gt;0),"eingeschränkt wirksam","wirksam")))</f>
        <v>eingeschränkt wirksam</v>
      </c>
      <c r="O8" s="14" t="s">
        <v>452</v>
      </c>
      <c r="P8" s="14" t="s">
        <v>453</v>
      </c>
      <c r="Q8" s="14" t="s">
        <v>454</v>
      </c>
      <c r="R8" s="15" t="n">
        <v>46308</v>
      </c>
      <c r="S8" s="15" t="n">
        <v>46400</v>
      </c>
      <c r="T8" s="14" t="s">
        <v>455</v>
      </c>
    </row>
    <row r="9" customFormat="false" ht="45" hidden="false" customHeight="true" outlineLevel="0" collapsed="false">
      <c r="A9" s="14" t="s">
        <v>333</v>
      </c>
      <c r="B9" s="14" t="s">
        <v>334</v>
      </c>
      <c r="C9" s="14" t="s">
        <v>447</v>
      </c>
      <c r="D9" s="14" t="s">
        <v>447</v>
      </c>
      <c r="E9" s="14" t="s">
        <v>447</v>
      </c>
      <c r="F9" s="14" t="s">
        <v>447</v>
      </c>
      <c r="G9" s="14" t="s">
        <v>447</v>
      </c>
      <c r="H9" s="14" t="s">
        <v>447</v>
      </c>
      <c r="I9" s="14" t="s">
        <v>447</v>
      </c>
      <c r="J9" s="14" t="s">
        <v>447</v>
      </c>
      <c r="K9" s="14" t="s">
        <v>447</v>
      </c>
      <c r="L9" s="14" t="s">
        <v>447</v>
      </c>
      <c r="M9" s="14" t="s">
        <v>447</v>
      </c>
      <c r="N9" s="22" t="str">
        <f aca="false">IF(A9="","nicht bewertet",IF(COUNTIF(C9:M9,"nicht erfüllt")&gt;0,"nicht wirksam",IF(OR(COUNTIF(C9:M9,"teilweise erfüllt")&gt;0,COUNTBLANK(C9:M9)&gt;0),"eingeschränkt wirksam","wirksam")))</f>
        <v>wirksam</v>
      </c>
      <c r="O9" s="14" t="s">
        <v>456</v>
      </c>
      <c r="P9" s="14" t="s">
        <v>457</v>
      </c>
      <c r="Q9" s="14" t="s">
        <v>458</v>
      </c>
      <c r="R9" s="15" t="n">
        <v>46308</v>
      </c>
      <c r="S9" s="15" t="n">
        <v>46490</v>
      </c>
      <c r="T9" s="14" t="s">
        <v>459</v>
      </c>
    </row>
    <row r="10" customFormat="false" ht="45" hidden="false" customHeight="true" outlineLevel="0" collapsed="false">
      <c r="A10" s="14" t="s">
        <v>340</v>
      </c>
      <c r="B10" s="14" t="s">
        <v>341</v>
      </c>
      <c r="C10" s="14" t="s">
        <v>447</v>
      </c>
      <c r="D10" s="14" t="s">
        <v>447</v>
      </c>
      <c r="E10" s="14" t="s">
        <v>447</v>
      </c>
      <c r="F10" s="14" t="s">
        <v>447</v>
      </c>
      <c r="G10" s="14" t="s">
        <v>447</v>
      </c>
      <c r="H10" s="14" t="s">
        <v>447</v>
      </c>
      <c r="I10" s="14" t="s">
        <v>447</v>
      </c>
      <c r="J10" s="14" t="s">
        <v>447</v>
      </c>
      <c r="K10" s="14" t="s">
        <v>447</v>
      </c>
      <c r="L10" s="14" t="s">
        <v>447</v>
      </c>
      <c r="M10" s="14" t="s">
        <v>447</v>
      </c>
      <c r="N10" s="22" t="str">
        <f aca="false">IF(A10="","nicht bewertet",IF(COUNTIF(C10:M10,"nicht erfüllt")&gt;0,"nicht wirksam",IF(OR(COUNTIF(C10:M10,"teilweise erfüllt")&gt;0,COUNTBLANK(C10:M10)&gt;0),"eingeschränkt wirksam","wirksam")))</f>
        <v>wirksam</v>
      </c>
      <c r="O10" s="14" t="s">
        <v>460</v>
      </c>
      <c r="P10" s="14" t="s">
        <v>461</v>
      </c>
      <c r="Q10" s="14" t="s">
        <v>462</v>
      </c>
      <c r="R10" s="15" t="n">
        <v>46308</v>
      </c>
      <c r="S10" s="15" t="n">
        <v>46400</v>
      </c>
      <c r="T10" s="14" t="s">
        <v>459</v>
      </c>
    </row>
    <row r="11" customFormat="false" ht="45" hidden="false" customHeight="true" outlineLevel="0" collapsed="false">
      <c r="A11" s="14"/>
      <c r="B11" s="14"/>
      <c r="C11" s="14"/>
      <c r="D11" s="14"/>
      <c r="E11" s="14"/>
      <c r="F11" s="14"/>
      <c r="G11" s="14"/>
      <c r="H11" s="14"/>
      <c r="I11" s="14"/>
      <c r="J11" s="14"/>
      <c r="K11" s="14"/>
      <c r="L11" s="14"/>
      <c r="M11" s="14"/>
      <c r="N11" s="22" t="str">
        <f aca="false">IF(A11="","nicht bewertet",IF(COUNTIF(C11:M11,"nicht erfüllt")&gt;0,"nicht wirksam",IF(OR(COUNTIF(C11:M11,"teilweise erfüllt")&gt;0,COUNTBLANK(C11:M11)&gt;0),"eingeschränkt wirksam","wirksam")))</f>
        <v>nicht bewertet</v>
      </c>
      <c r="O11" s="14"/>
      <c r="P11" s="14"/>
      <c r="Q11" s="14"/>
      <c r="R11" s="14"/>
      <c r="S11" s="14"/>
      <c r="T11" s="14"/>
    </row>
    <row r="12" customFormat="false" ht="45" hidden="false" customHeight="true" outlineLevel="0" collapsed="false">
      <c r="A12" s="14"/>
      <c r="B12" s="14"/>
      <c r="C12" s="14"/>
      <c r="D12" s="14"/>
      <c r="E12" s="14"/>
      <c r="F12" s="14"/>
      <c r="G12" s="14"/>
      <c r="H12" s="14"/>
      <c r="I12" s="14"/>
      <c r="J12" s="14"/>
      <c r="K12" s="14"/>
      <c r="L12" s="14"/>
      <c r="M12" s="14"/>
      <c r="N12" s="22" t="str">
        <f aca="false">IF(A12="","nicht bewertet",IF(COUNTIF(C12:M12,"nicht erfüllt")&gt;0,"nicht wirksam",IF(OR(COUNTIF(C12:M12,"teilweise erfüllt")&gt;0,COUNTBLANK(C12:M12)&gt;0),"eingeschränkt wirksam","wirksam")))</f>
        <v>nicht bewertet</v>
      </c>
      <c r="O12" s="14"/>
      <c r="P12" s="14"/>
      <c r="Q12" s="14"/>
      <c r="R12" s="14"/>
      <c r="S12" s="14"/>
      <c r="T12" s="14"/>
    </row>
    <row r="13" customFormat="false" ht="45" hidden="false" customHeight="true" outlineLevel="0" collapsed="false">
      <c r="A13" s="14"/>
      <c r="B13" s="14"/>
      <c r="C13" s="14"/>
      <c r="D13" s="14"/>
      <c r="E13" s="14"/>
      <c r="F13" s="14"/>
      <c r="G13" s="14"/>
      <c r="H13" s="14"/>
      <c r="I13" s="14"/>
      <c r="J13" s="14"/>
      <c r="K13" s="14"/>
      <c r="L13" s="14"/>
      <c r="M13" s="14"/>
      <c r="N13" s="22" t="str">
        <f aca="false">IF(A13="","nicht bewertet",IF(COUNTIF(C13:M13,"nicht erfüllt")&gt;0,"nicht wirksam",IF(OR(COUNTIF(C13:M13,"teilweise erfüllt")&gt;0,COUNTBLANK(C13:M13)&gt;0),"eingeschränkt wirksam","wirksam")))</f>
        <v>nicht bewertet</v>
      </c>
      <c r="O13" s="14"/>
      <c r="P13" s="14"/>
      <c r="Q13" s="14"/>
      <c r="R13" s="14"/>
      <c r="S13" s="14"/>
      <c r="T13" s="14"/>
    </row>
    <row r="14" customFormat="false" ht="45" hidden="false" customHeight="true" outlineLevel="0" collapsed="false">
      <c r="A14" s="14"/>
      <c r="B14" s="14"/>
      <c r="C14" s="14"/>
      <c r="D14" s="14"/>
      <c r="E14" s="14"/>
      <c r="F14" s="14"/>
      <c r="G14" s="14"/>
      <c r="H14" s="14"/>
      <c r="I14" s="14"/>
      <c r="J14" s="14"/>
      <c r="K14" s="14"/>
      <c r="L14" s="14"/>
      <c r="M14" s="14"/>
      <c r="N14" s="22" t="str">
        <f aca="false">IF(A14="","nicht bewertet",IF(COUNTIF(C14:M14,"nicht erfüllt")&gt;0,"nicht wirksam",IF(OR(COUNTIF(C14:M14,"teilweise erfüllt")&gt;0,COUNTBLANK(C14:M14)&gt;0),"eingeschränkt wirksam","wirksam")))</f>
        <v>nicht bewertet</v>
      </c>
      <c r="O14" s="14"/>
      <c r="P14" s="14"/>
      <c r="Q14" s="14"/>
      <c r="R14" s="14"/>
      <c r="S14" s="14"/>
      <c r="T14" s="14"/>
    </row>
    <row r="15" customFormat="false" ht="45" hidden="false" customHeight="true" outlineLevel="0" collapsed="false">
      <c r="A15" s="14"/>
      <c r="B15" s="14"/>
      <c r="C15" s="14"/>
      <c r="D15" s="14"/>
      <c r="E15" s="14"/>
      <c r="F15" s="14"/>
      <c r="G15" s="14"/>
      <c r="H15" s="14"/>
      <c r="I15" s="14"/>
      <c r="J15" s="14"/>
      <c r="K15" s="14"/>
      <c r="L15" s="14"/>
      <c r="M15" s="14"/>
      <c r="N15" s="22" t="str">
        <f aca="false">IF(A15="","nicht bewertet",IF(COUNTIF(C15:M15,"nicht erfüllt")&gt;0,"nicht wirksam",IF(OR(COUNTIF(C15:M15,"teilweise erfüllt")&gt;0,COUNTBLANK(C15:M15)&gt;0),"eingeschränkt wirksam","wirksam")))</f>
        <v>nicht bewertet</v>
      </c>
      <c r="O15" s="14"/>
      <c r="P15" s="14"/>
      <c r="Q15" s="14"/>
      <c r="R15" s="14"/>
      <c r="S15" s="14"/>
      <c r="T15" s="14"/>
    </row>
    <row r="16" customFormat="false" ht="45" hidden="false" customHeight="true" outlineLevel="0" collapsed="false">
      <c r="A16" s="14"/>
      <c r="B16" s="14"/>
      <c r="C16" s="14"/>
      <c r="D16" s="14"/>
      <c r="E16" s="14"/>
      <c r="F16" s="14"/>
      <c r="G16" s="14"/>
      <c r="H16" s="14"/>
      <c r="I16" s="14"/>
      <c r="J16" s="14"/>
      <c r="K16" s="14"/>
      <c r="L16" s="14"/>
      <c r="M16" s="14"/>
      <c r="N16" s="22" t="str">
        <f aca="false">IF(A16="","nicht bewertet",IF(COUNTIF(C16:M16,"nicht erfüllt")&gt;0,"nicht wirksam",IF(OR(COUNTIF(C16:M16,"teilweise erfüllt")&gt;0,COUNTBLANK(C16:M16)&gt;0),"eingeschränkt wirksam","wirksam")))</f>
        <v>nicht bewertet</v>
      </c>
      <c r="O16" s="14"/>
      <c r="P16" s="14"/>
      <c r="Q16" s="14"/>
      <c r="R16" s="14"/>
      <c r="S16" s="14"/>
      <c r="T16" s="14"/>
    </row>
    <row r="17" customFormat="false" ht="45" hidden="false" customHeight="true" outlineLevel="0" collapsed="false">
      <c r="A17" s="14"/>
      <c r="B17" s="14"/>
      <c r="C17" s="14"/>
      <c r="D17" s="14"/>
      <c r="E17" s="14"/>
      <c r="F17" s="14"/>
      <c r="G17" s="14"/>
      <c r="H17" s="14"/>
      <c r="I17" s="14"/>
      <c r="J17" s="14"/>
      <c r="K17" s="14"/>
      <c r="L17" s="14"/>
      <c r="M17" s="14"/>
      <c r="N17" s="22" t="str">
        <f aca="false">IF(A17="","nicht bewertet",IF(COUNTIF(C17:M17,"nicht erfüllt")&gt;0,"nicht wirksam",IF(OR(COUNTIF(C17:M17,"teilweise erfüllt")&gt;0,COUNTBLANK(C17:M17)&gt;0),"eingeschränkt wirksam","wirksam")))</f>
        <v>nicht bewertet</v>
      </c>
      <c r="O17" s="14"/>
      <c r="P17" s="14"/>
      <c r="Q17" s="14"/>
      <c r="R17" s="14"/>
      <c r="S17" s="14"/>
      <c r="T17" s="14"/>
    </row>
    <row r="18" customFormat="false" ht="45" hidden="false" customHeight="true" outlineLevel="0" collapsed="false">
      <c r="A18" s="14"/>
      <c r="B18" s="14"/>
      <c r="C18" s="14"/>
      <c r="D18" s="14"/>
      <c r="E18" s="14"/>
      <c r="F18" s="14"/>
      <c r="G18" s="14"/>
      <c r="H18" s="14"/>
      <c r="I18" s="14"/>
      <c r="J18" s="14"/>
      <c r="K18" s="14"/>
      <c r="L18" s="14"/>
      <c r="M18" s="14"/>
      <c r="N18" s="22" t="str">
        <f aca="false">IF(A18="","nicht bewertet",IF(COUNTIF(C18:M18,"nicht erfüllt")&gt;0,"nicht wirksam",IF(OR(COUNTIF(C18:M18,"teilweise erfüllt")&gt;0,COUNTBLANK(C18:M18)&gt;0),"eingeschränkt wirksam","wirksam")))</f>
        <v>nicht bewertet</v>
      </c>
      <c r="O18" s="14"/>
      <c r="P18" s="14"/>
      <c r="Q18" s="14"/>
      <c r="R18" s="14"/>
      <c r="S18" s="14"/>
      <c r="T18" s="14"/>
    </row>
    <row r="19" customFormat="false" ht="45" hidden="false" customHeight="true" outlineLevel="0" collapsed="false">
      <c r="A19" s="14"/>
      <c r="B19" s="14"/>
      <c r="C19" s="14"/>
      <c r="D19" s="14"/>
      <c r="E19" s="14"/>
      <c r="F19" s="14"/>
      <c r="G19" s="14"/>
      <c r="H19" s="14"/>
      <c r="I19" s="14"/>
      <c r="J19" s="14"/>
      <c r="K19" s="14"/>
      <c r="L19" s="14"/>
      <c r="M19" s="14"/>
      <c r="N19" s="22" t="str">
        <f aca="false">IF(A19="","nicht bewertet",IF(COUNTIF(C19:M19,"nicht erfüllt")&gt;0,"nicht wirksam",IF(OR(COUNTIF(C19:M19,"teilweise erfüllt")&gt;0,COUNTBLANK(C19:M19)&gt;0),"eingeschränkt wirksam","wirksam")))</f>
        <v>nicht bewertet</v>
      </c>
      <c r="O19" s="14"/>
      <c r="P19" s="14"/>
      <c r="Q19" s="14"/>
      <c r="R19" s="14"/>
      <c r="S19" s="14"/>
      <c r="T19" s="14"/>
    </row>
    <row r="20" customFormat="false" ht="45" hidden="false" customHeight="true" outlineLevel="0" collapsed="false">
      <c r="A20" s="14"/>
      <c r="B20" s="14"/>
      <c r="C20" s="14"/>
      <c r="D20" s="14"/>
      <c r="E20" s="14"/>
      <c r="F20" s="14"/>
      <c r="G20" s="14"/>
      <c r="H20" s="14"/>
      <c r="I20" s="14"/>
      <c r="J20" s="14"/>
      <c r="K20" s="14"/>
      <c r="L20" s="14"/>
      <c r="M20" s="14"/>
      <c r="N20" s="22" t="str">
        <f aca="false">IF(A20="","nicht bewertet",IF(COUNTIF(C20:M20,"nicht erfüllt")&gt;0,"nicht wirksam",IF(OR(COUNTIF(C20:M20,"teilweise erfüllt")&gt;0,COUNTBLANK(C20:M20)&gt;0),"eingeschränkt wirksam","wirksam")))</f>
        <v>nicht bewertet</v>
      </c>
      <c r="O20" s="14"/>
      <c r="P20" s="14"/>
      <c r="Q20" s="14"/>
      <c r="R20" s="14"/>
      <c r="S20" s="14"/>
      <c r="T20" s="14"/>
    </row>
    <row r="21" customFormat="false" ht="45" hidden="false" customHeight="true" outlineLevel="0" collapsed="false">
      <c r="A21" s="14"/>
      <c r="B21" s="14"/>
      <c r="C21" s="14"/>
      <c r="D21" s="14"/>
      <c r="E21" s="14"/>
      <c r="F21" s="14"/>
      <c r="G21" s="14"/>
      <c r="H21" s="14"/>
      <c r="I21" s="14"/>
      <c r="J21" s="14"/>
      <c r="K21" s="14"/>
      <c r="L21" s="14"/>
      <c r="M21" s="14"/>
      <c r="N21" s="22" t="str">
        <f aca="false">IF(A21="","nicht bewertet",IF(COUNTIF(C21:M21,"nicht erfüllt")&gt;0,"nicht wirksam",IF(OR(COUNTIF(C21:M21,"teilweise erfüllt")&gt;0,COUNTBLANK(C21:M21)&gt;0),"eingeschränkt wirksam","wirksam")))</f>
        <v>nicht bewertet</v>
      </c>
      <c r="O21" s="14"/>
      <c r="P21" s="14"/>
      <c r="Q21" s="14"/>
      <c r="R21" s="14"/>
      <c r="S21" s="14"/>
      <c r="T21" s="14"/>
    </row>
    <row r="22" customFormat="false" ht="45" hidden="false" customHeight="true" outlineLevel="0" collapsed="false">
      <c r="A22" s="14"/>
      <c r="B22" s="14"/>
      <c r="C22" s="14"/>
      <c r="D22" s="14"/>
      <c r="E22" s="14"/>
      <c r="F22" s="14"/>
      <c r="G22" s="14"/>
      <c r="H22" s="14"/>
      <c r="I22" s="14"/>
      <c r="J22" s="14"/>
      <c r="K22" s="14"/>
      <c r="L22" s="14"/>
      <c r="M22" s="14"/>
      <c r="N22" s="22" t="str">
        <f aca="false">IF(A22="","nicht bewertet",IF(COUNTIF(C22:M22,"nicht erfüllt")&gt;0,"nicht wirksam",IF(OR(COUNTIF(C22:M22,"teilweise erfüllt")&gt;0,COUNTBLANK(C22:M22)&gt;0),"eingeschränkt wirksam","wirksam")))</f>
        <v>nicht bewertet</v>
      </c>
      <c r="O22" s="14"/>
      <c r="P22" s="14"/>
      <c r="Q22" s="14"/>
      <c r="R22" s="14"/>
      <c r="S22" s="14"/>
      <c r="T22" s="14"/>
    </row>
    <row r="23" customFormat="false" ht="45" hidden="false" customHeight="true" outlineLevel="0" collapsed="false">
      <c r="A23" s="14"/>
      <c r="B23" s="14"/>
      <c r="C23" s="14"/>
      <c r="D23" s="14"/>
      <c r="E23" s="14"/>
      <c r="F23" s="14"/>
      <c r="G23" s="14"/>
      <c r="H23" s="14"/>
      <c r="I23" s="14"/>
      <c r="J23" s="14"/>
      <c r="K23" s="14"/>
      <c r="L23" s="14"/>
      <c r="M23" s="14"/>
      <c r="N23" s="22" t="str">
        <f aca="false">IF(A23="","nicht bewertet",IF(COUNTIF(C23:M23,"nicht erfüllt")&gt;0,"nicht wirksam",IF(OR(COUNTIF(C23:M23,"teilweise erfüllt")&gt;0,COUNTBLANK(C23:M23)&gt;0),"eingeschränkt wirksam","wirksam")))</f>
        <v>nicht bewertet</v>
      </c>
      <c r="O23" s="14"/>
      <c r="P23" s="14"/>
      <c r="Q23" s="14"/>
      <c r="R23" s="14"/>
      <c r="S23" s="14"/>
      <c r="T23" s="14"/>
    </row>
    <row r="24" customFormat="false" ht="45" hidden="false" customHeight="true" outlineLevel="0" collapsed="false">
      <c r="A24" s="14"/>
      <c r="B24" s="14"/>
      <c r="C24" s="14"/>
      <c r="D24" s="14"/>
      <c r="E24" s="14"/>
      <c r="F24" s="14"/>
      <c r="G24" s="14"/>
      <c r="H24" s="14"/>
      <c r="I24" s="14"/>
      <c r="J24" s="14"/>
      <c r="K24" s="14"/>
      <c r="L24" s="14"/>
      <c r="M24" s="14"/>
      <c r="N24" s="22" t="str">
        <f aca="false">IF(A24="","nicht bewertet",IF(COUNTIF(C24:M24,"nicht erfüllt")&gt;0,"nicht wirksam",IF(OR(COUNTIF(C24:M24,"teilweise erfüllt")&gt;0,COUNTBLANK(C24:M24)&gt;0),"eingeschränkt wirksam","wirksam")))</f>
        <v>nicht bewertet</v>
      </c>
      <c r="O24" s="14"/>
      <c r="P24" s="14"/>
      <c r="Q24" s="14"/>
      <c r="R24" s="14"/>
      <c r="S24" s="14"/>
      <c r="T24" s="14"/>
    </row>
    <row r="25" customFormat="false" ht="45" hidden="false" customHeight="true" outlineLevel="0" collapsed="false">
      <c r="A25" s="14"/>
      <c r="B25" s="14"/>
      <c r="C25" s="14"/>
      <c r="D25" s="14"/>
      <c r="E25" s="14"/>
      <c r="F25" s="14"/>
      <c r="G25" s="14"/>
      <c r="H25" s="14"/>
      <c r="I25" s="14"/>
      <c r="J25" s="14"/>
      <c r="K25" s="14"/>
      <c r="L25" s="14"/>
      <c r="M25" s="14"/>
      <c r="N25" s="22" t="str">
        <f aca="false">IF(A25="","nicht bewertet",IF(COUNTIF(C25:M25,"nicht erfüllt")&gt;0,"nicht wirksam",IF(OR(COUNTIF(C25:M25,"teilweise erfüllt")&gt;0,COUNTBLANK(C25:M25)&gt;0),"eingeschränkt wirksam","wirksam")))</f>
        <v>nicht bewertet</v>
      </c>
      <c r="O25" s="14"/>
      <c r="P25" s="14"/>
      <c r="Q25" s="14"/>
      <c r="R25" s="14"/>
      <c r="S25" s="14"/>
      <c r="T25" s="14"/>
    </row>
    <row r="26" customFormat="false" ht="45" hidden="false" customHeight="true" outlineLevel="0" collapsed="false">
      <c r="A26" s="14"/>
      <c r="B26" s="14"/>
      <c r="C26" s="14"/>
      <c r="D26" s="14"/>
      <c r="E26" s="14"/>
      <c r="F26" s="14"/>
      <c r="G26" s="14"/>
      <c r="H26" s="14"/>
      <c r="I26" s="14"/>
      <c r="J26" s="14"/>
      <c r="K26" s="14"/>
      <c r="L26" s="14"/>
      <c r="M26" s="14"/>
      <c r="N26" s="22" t="str">
        <f aca="false">IF(A26="","nicht bewertet",IF(COUNTIF(C26:M26,"nicht erfüllt")&gt;0,"nicht wirksam",IF(OR(COUNTIF(C26:M26,"teilweise erfüllt")&gt;0,COUNTBLANK(C26:M26)&gt;0),"eingeschränkt wirksam","wirksam")))</f>
        <v>nicht bewertet</v>
      </c>
      <c r="O26" s="14"/>
      <c r="P26" s="14"/>
      <c r="Q26" s="14"/>
      <c r="R26" s="14"/>
      <c r="S26" s="14"/>
      <c r="T26" s="14"/>
    </row>
    <row r="27" customFormat="false" ht="45" hidden="false" customHeight="true" outlineLevel="0" collapsed="false">
      <c r="A27" s="14"/>
      <c r="B27" s="14"/>
      <c r="C27" s="14"/>
      <c r="D27" s="14"/>
      <c r="E27" s="14"/>
      <c r="F27" s="14"/>
      <c r="G27" s="14"/>
      <c r="H27" s="14"/>
      <c r="I27" s="14"/>
      <c r="J27" s="14"/>
      <c r="K27" s="14"/>
      <c r="L27" s="14"/>
      <c r="M27" s="14"/>
      <c r="N27" s="22" t="str">
        <f aca="false">IF(A27="","nicht bewertet",IF(COUNTIF(C27:M27,"nicht erfüllt")&gt;0,"nicht wirksam",IF(OR(COUNTIF(C27:M27,"teilweise erfüllt")&gt;0,COUNTBLANK(C27:M27)&gt;0),"eingeschränkt wirksam","wirksam")))</f>
        <v>nicht bewertet</v>
      </c>
      <c r="O27" s="14"/>
      <c r="P27" s="14"/>
      <c r="Q27" s="14"/>
      <c r="R27" s="14"/>
      <c r="S27" s="14"/>
      <c r="T27" s="14"/>
    </row>
    <row r="28" customFormat="false" ht="45" hidden="false" customHeight="true" outlineLevel="0" collapsed="false">
      <c r="A28" s="14"/>
      <c r="B28" s="14"/>
      <c r="C28" s="14"/>
      <c r="D28" s="14"/>
      <c r="E28" s="14"/>
      <c r="F28" s="14"/>
      <c r="G28" s="14"/>
      <c r="H28" s="14"/>
      <c r="I28" s="14"/>
      <c r="J28" s="14"/>
      <c r="K28" s="14"/>
      <c r="L28" s="14"/>
      <c r="M28" s="14"/>
      <c r="N28" s="22" t="str">
        <f aca="false">IF(A28="","nicht bewertet",IF(COUNTIF(C28:M28,"nicht erfüllt")&gt;0,"nicht wirksam",IF(OR(COUNTIF(C28:M28,"teilweise erfüllt")&gt;0,COUNTBLANK(C28:M28)&gt;0),"eingeschränkt wirksam","wirksam")))</f>
        <v>nicht bewertet</v>
      </c>
      <c r="O28" s="14"/>
      <c r="P28" s="14"/>
      <c r="Q28" s="14"/>
      <c r="R28" s="14"/>
      <c r="S28" s="14"/>
      <c r="T28" s="14"/>
    </row>
    <row r="29" customFormat="false" ht="45" hidden="false" customHeight="true" outlineLevel="0" collapsed="false">
      <c r="A29" s="14"/>
      <c r="B29" s="14"/>
      <c r="C29" s="14"/>
      <c r="D29" s="14"/>
      <c r="E29" s="14"/>
      <c r="F29" s="14"/>
      <c r="G29" s="14"/>
      <c r="H29" s="14"/>
      <c r="I29" s="14"/>
      <c r="J29" s="14"/>
      <c r="K29" s="14"/>
      <c r="L29" s="14"/>
      <c r="M29" s="14"/>
      <c r="N29" s="22" t="str">
        <f aca="false">IF(A29="","nicht bewertet",IF(COUNTIF(C29:M29,"nicht erfüllt")&gt;0,"nicht wirksam",IF(OR(COUNTIF(C29:M29,"teilweise erfüllt")&gt;0,COUNTBLANK(C29:M29)&gt;0),"eingeschränkt wirksam","wirksam")))</f>
        <v>nicht bewertet</v>
      </c>
      <c r="O29" s="14"/>
      <c r="P29" s="14"/>
      <c r="Q29" s="14"/>
      <c r="R29" s="14"/>
      <c r="S29" s="14"/>
      <c r="T29" s="14"/>
    </row>
    <row r="30" customFormat="false" ht="45" hidden="false" customHeight="true" outlineLevel="0" collapsed="false">
      <c r="A30" s="14"/>
      <c r="B30" s="14"/>
      <c r="C30" s="14"/>
      <c r="D30" s="14"/>
      <c r="E30" s="14"/>
      <c r="F30" s="14"/>
      <c r="G30" s="14"/>
      <c r="H30" s="14"/>
      <c r="I30" s="14"/>
      <c r="J30" s="14"/>
      <c r="K30" s="14"/>
      <c r="L30" s="14"/>
      <c r="M30" s="14"/>
      <c r="N30" s="22" t="str">
        <f aca="false">IF(A30="","nicht bewertet",IF(COUNTIF(C30:M30,"nicht erfüllt")&gt;0,"nicht wirksam",IF(OR(COUNTIF(C30:M30,"teilweise erfüllt")&gt;0,COUNTBLANK(C30:M30)&gt;0),"eingeschränkt wirksam","wirksam")))</f>
        <v>nicht bewertet</v>
      </c>
      <c r="O30" s="14"/>
      <c r="P30" s="14"/>
      <c r="Q30" s="14"/>
      <c r="R30" s="14"/>
      <c r="S30" s="14"/>
      <c r="T30" s="14"/>
    </row>
    <row r="31" customFormat="false" ht="45" hidden="false" customHeight="true" outlineLevel="0" collapsed="false">
      <c r="A31" s="14"/>
      <c r="B31" s="14"/>
      <c r="C31" s="14"/>
      <c r="D31" s="14"/>
      <c r="E31" s="14"/>
      <c r="F31" s="14"/>
      <c r="G31" s="14"/>
      <c r="H31" s="14"/>
      <c r="I31" s="14"/>
      <c r="J31" s="14"/>
      <c r="K31" s="14"/>
      <c r="L31" s="14"/>
      <c r="M31" s="14"/>
      <c r="N31" s="22" t="str">
        <f aca="false">IF(A31="","nicht bewertet",IF(COUNTIF(C31:M31,"nicht erfüllt")&gt;0,"nicht wirksam",IF(OR(COUNTIF(C31:M31,"teilweise erfüllt")&gt;0,COUNTBLANK(C31:M31)&gt;0),"eingeschränkt wirksam","wirksam")))</f>
        <v>nicht bewertet</v>
      </c>
      <c r="O31" s="14"/>
      <c r="P31" s="14"/>
      <c r="Q31" s="14"/>
      <c r="R31" s="14"/>
      <c r="S31" s="14"/>
      <c r="T31" s="14"/>
    </row>
    <row r="32" customFormat="false" ht="45" hidden="false" customHeight="true" outlineLevel="0" collapsed="false">
      <c r="A32" s="14"/>
      <c r="B32" s="14"/>
      <c r="C32" s="14"/>
      <c r="D32" s="14"/>
      <c r="E32" s="14"/>
      <c r="F32" s="14"/>
      <c r="G32" s="14"/>
      <c r="H32" s="14"/>
      <c r="I32" s="14"/>
      <c r="J32" s="14"/>
      <c r="K32" s="14"/>
      <c r="L32" s="14"/>
      <c r="M32" s="14"/>
      <c r="N32" s="22" t="str">
        <f aca="false">IF(A32="","nicht bewertet",IF(COUNTIF(C32:M32,"nicht erfüllt")&gt;0,"nicht wirksam",IF(OR(COUNTIF(C32:M32,"teilweise erfüllt")&gt;0,COUNTBLANK(C32:M32)&gt;0),"eingeschränkt wirksam","wirksam")))</f>
        <v>nicht bewertet</v>
      </c>
      <c r="O32" s="14"/>
      <c r="P32" s="14"/>
      <c r="Q32" s="14"/>
      <c r="R32" s="14"/>
      <c r="S32" s="14"/>
      <c r="T32" s="14"/>
    </row>
    <row r="33" customFormat="false" ht="45" hidden="false" customHeight="true" outlineLevel="0" collapsed="false">
      <c r="A33" s="14"/>
      <c r="B33" s="14"/>
      <c r="C33" s="14"/>
      <c r="D33" s="14"/>
      <c r="E33" s="14"/>
      <c r="F33" s="14"/>
      <c r="G33" s="14"/>
      <c r="H33" s="14"/>
      <c r="I33" s="14"/>
      <c r="J33" s="14"/>
      <c r="K33" s="14"/>
      <c r="L33" s="14"/>
      <c r="M33" s="14"/>
      <c r="N33" s="22" t="str">
        <f aca="false">IF(A33="","nicht bewertet",IF(COUNTIF(C33:M33,"nicht erfüllt")&gt;0,"nicht wirksam",IF(OR(COUNTIF(C33:M33,"teilweise erfüllt")&gt;0,COUNTBLANK(C33:M33)&gt;0),"eingeschränkt wirksam","wirksam")))</f>
        <v>nicht bewertet</v>
      </c>
      <c r="O33" s="14"/>
      <c r="P33" s="14"/>
      <c r="Q33" s="14"/>
      <c r="R33" s="14"/>
      <c r="S33" s="14"/>
      <c r="T33" s="14"/>
    </row>
    <row r="34" customFormat="false" ht="45" hidden="false" customHeight="true" outlineLevel="0" collapsed="false">
      <c r="A34" s="14"/>
      <c r="B34" s="14"/>
      <c r="C34" s="14"/>
      <c r="D34" s="14"/>
      <c r="E34" s="14"/>
      <c r="F34" s="14"/>
      <c r="G34" s="14"/>
      <c r="H34" s="14"/>
      <c r="I34" s="14"/>
      <c r="J34" s="14"/>
      <c r="K34" s="14"/>
      <c r="L34" s="14"/>
      <c r="M34" s="14"/>
      <c r="N34" s="22" t="str">
        <f aca="false">IF(A34="","nicht bewertet",IF(COUNTIF(C34:M34,"nicht erfüllt")&gt;0,"nicht wirksam",IF(OR(COUNTIF(C34:M34,"teilweise erfüllt")&gt;0,COUNTBLANK(C34:M34)&gt;0),"eingeschränkt wirksam","wirksam")))</f>
        <v>nicht bewertet</v>
      </c>
      <c r="O34" s="14"/>
      <c r="P34" s="14"/>
      <c r="Q34" s="14"/>
      <c r="R34" s="14"/>
      <c r="S34" s="14"/>
      <c r="T34" s="14"/>
    </row>
    <row r="35" customFormat="false" ht="45" hidden="false" customHeight="true" outlineLevel="0" collapsed="false">
      <c r="A35" s="14"/>
      <c r="B35" s="14"/>
      <c r="C35" s="14"/>
      <c r="D35" s="14"/>
      <c r="E35" s="14"/>
      <c r="F35" s="14"/>
      <c r="G35" s="14"/>
      <c r="H35" s="14"/>
      <c r="I35" s="14"/>
      <c r="J35" s="14"/>
      <c r="K35" s="14"/>
      <c r="L35" s="14"/>
      <c r="M35" s="14"/>
      <c r="N35" s="22" t="str">
        <f aca="false">IF(A35="","nicht bewertet",IF(COUNTIF(C35:M35,"nicht erfüllt")&gt;0,"nicht wirksam",IF(OR(COUNTIF(C35:M35,"teilweise erfüllt")&gt;0,COUNTBLANK(C35:M35)&gt;0),"eingeschränkt wirksam","wirksam")))</f>
        <v>nicht bewertet</v>
      </c>
      <c r="O35" s="14"/>
      <c r="P35" s="14"/>
      <c r="Q35" s="14"/>
      <c r="R35" s="14"/>
      <c r="S35" s="14"/>
      <c r="T35" s="14"/>
    </row>
    <row r="36" customFormat="false" ht="45" hidden="false" customHeight="true" outlineLevel="0" collapsed="false">
      <c r="A36" s="14"/>
      <c r="B36" s="14"/>
      <c r="C36" s="14"/>
      <c r="D36" s="14"/>
      <c r="E36" s="14"/>
      <c r="F36" s="14"/>
      <c r="G36" s="14"/>
      <c r="H36" s="14"/>
      <c r="I36" s="14"/>
      <c r="J36" s="14"/>
      <c r="K36" s="14"/>
      <c r="L36" s="14"/>
      <c r="M36" s="14"/>
      <c r="N36" s="22" t="str">
        <f aca="false">IF(A36="","nicht bewertet",IF(COUNTIF(C36:M36,"nicht erfüllt")&gt;0,"nicht wirksam",IF(OR(COUNTIF(C36:M36,"teilweise erfüllt")&gt;0,COUNTBLANK(C36:M36)&gt;0),"eingeschränkt wirksam","wirksam")))</f>
        <v>nicht bewertet</v>
      </c>
      <c r="O36" s="14"/>
      <c r="P36" s="14"/>
      <c r="Q36" s="14"/>
      <c r="R36" s="14"/>
      <c r="S36" s="14"/>
      <c r="T36" s="14"/>
    </row>
  </sheetData>
  <sheetProtection sheet="true" selectLockedCells="true" autoFilter="false"/>
  <autoFilter ref="A6:T36"/>
  <mergeCells count="2">
    <mergeCell ref="A1:T1"/>
    <mergeCell ref="A3:T4"/>
  </mergeCells>
  <conditionalFormatting sqref="N7:N36">
    <cfRule type="expression" priority="2" aboveAverage="0" equalAverage="0" bottom="0" percent="0" rank="0" text="" dxfId="6">
      <formula>N7="wirksam"</formula>
    </cfRule>
    <cfRule type="expression" priority="3" aboveAverage="0" equalAverage="0" bottom="0" percent="0" rank="0" text="" dxfId="14">
      <formula>N7="eingeschränkt wirksam"</formula>
    </cfRule>
    <cfRule type="expression" priority="4" aboveAverage="0" equalAverage="0" bottom="0" percent="0" rank="0" text="" dxfId="9">
      <formula>N7="nicht wirksam"</formula>
    </cfRule>
  </conditionalFormatting>
  <dataValidations count="2">
    <dataValidation allowBlank="false" errorStyle="stop" operator="between" showDropDown="false" showErrorMessage="false" showInputMessage="false" sqref="C7:M36" type="list">
      <formula1>"erfüllt,teilweise erfüllt,nicht erfüllt,nicht relevant"</formula1>
      <formula2>0</formula2>
    </dataValidation>
    <dataValidation allowBlank="false" errorStyle="stop" operator="between" showDropDown="false" showErrorMessage="false" showInputMessage="false" sqref="T7:T36" type="list">
      <formula1>"freigegeben,nicht freigegeben,Review erforderlich"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53"/>
  <sheetViews>
    <sheetView showFormulas="false" showGridLines="false" showRowColHeaders="true" showZeros="true" rightToLeft="false" tabSelected="false" showOutlineSymbols="true" defaultGridColor="true" view="pageBreakPreview" topLeftCell="A1" colorId="64" zoomScale="90" zoomScaleNormal="85" zoomScalePageLayoutView="90" workbookViewId="0">
      <pane xSplit="0" ySplit="3" topLeftCell="A4" activePane="bottomLeft" state="frozen"/>
      <selection pane="topLeft" activeCell="A1" activeCellId="0" sqref="A1"/>
      <selection pane="bottomLeft" activeCell="A1" activeCellId="0" sqref="A1"/>
    </sheetView>
  </sheetViews>
  <sheetFormatPr defaultColWidth="8.54296875" defaultRowHeight="15" customHeight="false" zeroHeight="false" outlineLevelRow="0" outlineLevelCol="0"/>
  <cols>
    <col collapsed="false" customWidth="true" hidden="false" outlineLevel="0" max="1" min="1" style="1" width="9"/>
    <col collapsed="false" customWidth="true" hidden="false" outlineLevel="0" max="2" min="2" style="1" width="18"/>
    <col collapsed="false" customWidth="true" hidden="false" outlineLevel="0" max="3" min="3" style="1" width="38"/>
    <col collapsed="false" customWidth="true" hidden="false" outlineLevel="0" max="4" min="4" style="1" width="9"/>
    <col collapsed="false" customWidth="true" hidden="false" outlineLevel="0" max="5" min="5" style="1" width="32"/>
    <col collapsed="false" customWidth="true" hidden="false" outlineLevel="0" max="6" min="6" style="1" width="18"/>
    <col collapsed="false" customWidth="true" hidden="false" outlineLevel="0" max="7" min="7" style="1" width="14"/>
    <col collapsed="false" customWidth="true" hidden="false" outlineLevel="0" max="8" min="8" style="1" width="20"/>
    <col collapsed="false" customWidth="true" hidden="false" outlineLevel="0" max="9" min="9" style="1" width="14"/>
    <col collapsed="false" customWidth="true" hidden="false" outlineLevel="0" max="10" min="10" style="1" width="20"/>
    <col collapsed="false" customWidth="true" hidden="false" outlineLevel="0" max="11" min="11" style="1" width="14"/>
    <col collapsed="false" customWidth="true" hidden="false" outlineLevel="0" max="12" min="12" style="1" width="18"/>
    <col collapsed="false" customWidth="true" hidden="false" outlineLevel="0" max="13" min="13" style="1" width="30"/>
  </cols>
  <sheetData>
    <row r="1" customFormat="false" ht="31.5" hidden="false" customHeight="true" outlineLevel="0" collapsed="false">
      <c r="A1" s="2" t="s">
        <v>463</v>
      </c>
      <c r="B1" s="2"/>
      <c r="C1" s="2"/>
      <c r="D1" s="2"/>
      <c r="E1" s="2"/>
      <c r="F1" s="2"/>
      <c r="G1" s="2"/>
      <c r="H1" s="2"/>
      <c r="I1" s="2"/>
      <c r="J1" s="2"/>
      <c r="K1" s="2"/>
      <c r="L1" s="2"/>
      <c r="M1" s="2"/>
    </row>
    <row r="2" customFormat="false" ht="15" hidden="false" customHeight="true" outlineLevel="0" collapsed="false">
      <c r="A2" s="3"/>
      <c r="B2" s="3"/>
      <c r="C2" s="3"/>
      <c r="D2" s="3"/>
      <c r="E2" s="3"/>
      <c r="F2" s="3"/>
      <c r="G2" s="3"/>
      <c r="H2" s="3"/>
      <c r="I2" s="3"/>
      <c r="J2" s="3"/>
      <c r="K2" s="3"/>
      <c r="L2" s="3"/>
      <c r="M2" s="3"/>
    </row>
    <row r="3" customFormat="false" ht="15" hidden="false" customHeight="true" outlineLevel="0" collapsed="false">
      <c r="A3" s="12" t="s">
        <v>115</v>
      </c>
      <c r="B3" s="12" t="s">
        <v>297</v>
      </c>
      <c r="C3" s="12" t="s">
        <v>233</v>
      </c>
      <c r="D3" s="12" t="s">
        <v>47</v>
      </c>
      <c r="E3" s="12" t="s">
        <v>464</v>
      </c>
      <c r="F3" s="12" t="s">
        <v>126</v>
      </c>
      <c r="G3" s="12" t="s">
        <v>127</v>
      </c>
      <c r="H3" s="12" t="s">
        <v>128</v>
      </c>
      <c r="I3" s="12" t="s">
        <v>465</v>
      </c>
      <c r="J3" s="12" t="s">
        <v>466</v>
      </c>
      <c r="K3" s="12" t="s">
        <v>467</v>
      </c>
      <c r="L3" s="12" t="s">
        <v>468</v>
      </c>
      <c r="M3" s="12" t="s">
        <v>469</v>
      </c>
    </row>
    <row r="4" customFormat="false" ht="15" hidden="false" customHeight="true" outlineLevel="0" collapsed="false">
      <c r="A4" s="18" t="s">
        <v>470</v>
      </c>
      <c r="B4" s="14"/>
      <c r="C4" s="14"/>
      <c r="D4" s="14"/>
      <c r="E4" s="14"/>
      <c r="F4" s="14"/>
      <c r="G4" s="14"/>
      <c r="H4" s="14"/>
      <c r="I4" s="14"/>
      <c r="J4" s="14"/>
      <c r="K4" s="14"/>
      <c r="L4" s="14"/>
      <c r="M4" s="14"/>
    </row>
    <row r="5" customFormat="false" ht="15" hidden="false" customHeight="true" outlineLevel="0" collapsed="false">
      <c r="A5" s="18" t="s">
        <v>471</v>
      </c>
      <c r="B5" s="14"/>
      <c r="C5" s="14"/>
      <c r="D5" s="14"/>
      <c r="E5" s="14"/>
      <c r="F5" s="14"/>
      <c r="G5" s="14"/>
      <c r="H5" s="14"/>
      <c r="I5" s="14"/>
      <c r="J5" s="14"/>
      <c r="K5" s="14"/>
      <c r="L5" s="14"/>
      <c r="M5" s="14"/>
    </row>
    <row r="6" customFormat="false" ht="15" hidden="false" customHeight="true" outlineLevel="0" collapsed="false">
      <c r="A6" s="18" t="s">
        <v>472</v>
      </c>
      <c r="B6" s="14"/>
      <c r="C6" s="14"/>
      <c r="D6" s="14"/>
      <c r="E6" s="14"/>
      <c r="F6" s="14"/>
      <c r="G6" s="14"/>
      <c r="H6" s="14"/>
      <c r="I6" s="14"/>
      <c r="J6" s="14"/>
      <c r="K6" s="14"/>
      <c r="L6" s="14"/>
      <c r="M6" s="14"/>
    </row>
    <row r="7" customFormat="false" ht="15" hidden="false" customHeight="true" outlineLevel="0" collapsed="false">
      <c r="A7" s="18" t="s">
        <v>473</v>
      </c>
      <c r="B7" s="14"/>
      <c r="C7" s="14"/>
      <c r="D7" s="14"/>
      <c r="E7" s="14"/>
      <c r="F7" s="14"/>
      <c r="G7" s="14"/>
      <c r="H7" s="14"/>
      <c r="I7" s="14"/>
      <c r="J7" s="14"/>
      <c r="K7" s="14"/>
      <c r="L7" s="14"/>
      <c r="M7" s="14"/>
    </row>
    <row r="8" customFormat="false" ht="15" hidden="false" customHeight="true" outlineLevel="0" collapsed="false">
      <c r="A8" s="18" t="s">
        <v>474</v>
      </c>
      <c r="B8" s="14"/>
      <c r="C8" s="14"/>
      <c r="D8" s="14"/>
      <c r="E8" s="14"/>
      <c r="F8" s="14"/>
      <c r="G8" s="14"/>
      <c r="H8" s="14"/>
      <c r="I8" s="14"/>
      <c r="J8" s="14"/>
      <c r="K8" s="14"/>
      <c r="L8" s="14"/>
      <c r="M8" s="14"/>
    </row>
    <row r="9" customFormat="false" ht="15" hidden="false" customHeight="true" outlineLevel="0" collapsed="false">
      <c r="A9" s="18" t="s">
        <v>475</v>
      </c>
      <c r="B9" s="14"/>
      <c r="C9" s="14"/>
      <c r="D9" s="14"/>
      <c r="E9" s="14"/>
      <c r="F9" s="14"/>
      <c r="G9" s="14"/>
      <c r="H9" s="14"/>
      <c r="I9" s="14"/>
      <c r="J9" s="14"/>
      <c r="K9" s="14"/>
      <c r="L9" s="14"/>
      <c r="M9" s="14"/>
    </row>
    <row r="10" customFormat="false" ht="15" hidden="false" customHeight="true" outlineLevel="0" collapsed="false">
      <c r="A10" s="18" t="s">
        <v>476</v>
      </c>
      <c r="B10" s="14"/>
      <c r="C10" s="14"/>
      <c r="D10" s="14"/>
      <c r="E10" s="14"/>
      <c r="F10" s="14"/>
      <c r="G10" s="14"/>
      <c r="H10" s="14"/>
      <c r="I10" s="14"/>
      <c r="J10" s="14"/>
      <c r="K10" s="14"/>
      <c r="L10" s="14"/>
      <c r="M10" s="14"/>
    </row>
    <row r="11" customFormat="false" ht="15" hidden="false" customHeight="true" outlineLevel="0" collapsed="false">
      <c r="A11" s="18" t="s">
        <v>477</v>
      </c>
      <c r="B11" s="14"/>
      <c r="C11" s="14"/>
      <c r="D11" s="14"/>
      <c r="E11" s="14"/>
      <c r="F11" s="14"/>
      <c r="G11" s="14"/>
      <c r="H11" s="14"/>
      <c r="I11" s="14"/>
      <c r="J11" s="14"/>
      <c r="K11" s="14"/>
      <c r="L11" s="14"/>
      <c r="M11" s="14"/>
    </row>
    <row r="12" customFormat="false" ht="15" hidden="false" customHeight="true" outlineLevel="0" collapsed="false">
      <c r="A12" s="18" t="s">
        <v>478</v>
      </c>
      <c r="B12" s="14"/>
      <c r="C12" s="14"/>
      <c r="D12" s="14"/>
      <c r="E12" s="14"/>
      <c r="F12" s="14"/>
      <c r="G12" s="14"/>
      <c r="H12" s="14"/>
      <c r="I12" s="14"/>
      <c r="J12" s="14"/>
      <c r="K12" s="14"/>
      <c r="L12" s="14"/>
      <c r="M12" s="14"/>
    </row>
    <row r="13" customFormat="false" ht="15" hidden="false" customHeight="true" outlineLevel="0" collapsed="false">
      <c r="A13" s="18" t="s">
        <v>479</v>
      </c>
      <c r="B13" s="14"/>
      <c r="C13" s="14"/>
      <c r="D13" s="14"/>
      <c r="E13" s="14"/>
      <c r="F13" s="14"/>
      <c r="G13" s="14"/>
      <c r="H13" s="14"/>
      <c r="I13" s="14"/>
      <c r="J13" s="14"/>
      <c r="K13" s="14"/>
      <c r="L13" s="14"/>
      <c r="M13" s="14"/>
    </row>
    <row r="14" customFormat="false" ht="15" hidden="false" customHeight="true" outlineLevel="0" collapsed="false">
      <c r="A14" s="18" t="s">
        <v>480</v>
      </c>
      <c r="B14" s="14"/>
      <c r="C14" s="14"/>
      <c r="D14" s="14"/>
      <c r="E14" s="14"/>
      <c r="F14" s="14"/>
      <c r="G14" s="14"/>
      <c r="H14" s="14"/>
      <c r="I14" s="14"/>
      <c r="J14" s="14"/>
      <c r="K14" s="14"/>
      <c r="L14" s="14"/>
      <c r="M14" s="14"/>
    </row>
    <row r="15" customFormat="false" ht="15" hidden="false" customHeight="true" outlineLevel="0" collapsed="false">
      <c r="A15" s="18" t="s">
        <v>481</v>
      </c>
      <c r="B15" s="14"/>
      <c r="C15" s="14"/>
      <c r="D15" s="14"/>
      <c r="E15" s="14"/>
      <c r="F15" s="14"/>
      <c r="G15" s="14"/>
      <c r="H15" s="14"/>
      <c r="I15" s="14"/>
      <c r="J15" s="14"/>
      <c r="K15" s="14"/>
      <c r="L15" s="14"/>
      <c r="M15" s="14"/>
    </row>
    <row r="16" customFormat="false" ht="15" hidden="false" customHeight="true" outlineLevel="0" collapsed="false">
      <c r="A16" s="18" t="s">
        <v>482</v>
      </c>
      <c r="B16" s="14"/>
      <c r="C16" s="14"/>
      <c r="D16" s="14"/>
      <c r="E16" s="14"/>
      <c r="F16" s="14"/>
      <c r="G16" s="14"/>
      <c r="H16" s="14"/>
      <c r="I16" s="14"/>
      <c r="J16" s="14"/>
      <c r="K16" s="14"/>
      <c r="L16" s="14"/>
      <c r="M16" s="14"/>
    </row>
    <row r="17" customFormat="false" ht="15" hidden="false" customHeight="true" outlineLevel="0" collapsed="false">
      <c r="A17" s="18" t="s">
        <v>483</v>
      </c>
      <c r="B17" s="14"/>
      <c r="C17" s="14"/>
      <c r="D17" s="14"/>
      <c r="E17" s="14"/>
      <c r="F17" s="14"/>
      <c r="G17" s="14"/>
      <c r="H17" s="14"/>
      <c r="I17" s="14"/>
      <c r="J17" s="14"/>
      <c r="K17" s="14"/>
      <c r="L17" s="14"/>
      <c r="M17" s="14"/>
    </row>
    <row r="18" customFormat="false" ht="15" hidden="false" customHeight="true" outlineLevel="0" collapsed="false">
      <c r="A18" s="18" t="s">
        <v>484</v>
      </c>
      <c r="B18" s="14"/>
      <c r="C18" s="14"/>
      <c r="D18" s="14"/>
      <c r="E18" s="14"/>
      <c r="F18" s="14"/>
      <c r="G18" s="14"/>
      <c r="H18" s="14"/>
      <c r="I18" s="14"/>
      <c r="J18" s="14"/>
      <c r="K18" s="14"/>
      <c r="L18" s="14"/>
      <c r="M18" s="14"/>
    </row>
    <row r="19" customFormat="false" ht="15" hidden="false" customHeight="true" outlineLevel="0" collapsed="false">
      <c r="A19" s="18" t="s">
        <v>485</v>
      </c>
      <c r="B19" s="14"/>
      <c r="C19" s="14"/>
      <c r="D19" s="14"/>
      <c r="E19" s="14"/>
      <c r="F19" s="14"/>
      <c r="G19" s="14"/>
      <c r="H19" s="14"/>
      <c r="I19" s="14"/>
      <c r="J19" s="14"/>
      <c r="K19" s="14"/>
      <c r="L19" s="14"/>
      <c r="M19" s="14"/>
    </row>
    <row r="20" customFormat="false" ht="15" hidden="false" customHeight="true" outlineLevel="0" collapsed="false">
      <c r="A20" s="18" t="s">
        <v>486</v>
      </c>
      <c r="B20" s="14"/>
      <c r="C20" s="14"/>
      <c r="D20" s="14"/>
      <c r="E20" s="14"/>
      <c r="F20" s="14"/>
      <c r="G20" s="14"/>
      <c r="H20" s="14"/>
      <c r="I20" s="14"/>
      <c r="J20" s="14"/>
      <c r="K20" s="14"/>
      <c r="L20" s="14"/>
      <c r="M20" s="14"/>
    </row>
    <row r="21" customFormat="false" ht="15" hidden="false" customHeight="true" outlineLevel="0" collapsed="false">
      <c r="A21" s="18" t="s">
        <v>487</v>
      </c>
      <c r="B21" s="14"/>
      <c r="C21" s="14"/>
      <c r="D21" s="14"/>
      <c r="E21" s="14"/>
      <c r="F21" s="14"/>
      <c r="G21" s="14"/>
      <c r="H21" s="14"/>
      <c r="I21" s="14"/>
      <c r="J21" s="14"/>
      <c r="K21" s="14"/>
      <c r="L21" s="14"/>
      <c r="M21" s="14"/>
    </row>
    <row r="22" customFormat="false" ht="15" hidden="false" customHeight="true" outlineLevel="0" collapsed="false">
      <c r="A22" s="18" t="s">
        <v>488</v>
      </c>
      <c r="B22" s="14"/>
      <c r="C22" s="14"/>
      <c r="D22" s="14"/>
      <c r="E22" s="14"/>
      <c r="F22" s="14"/>
      <c r="G22" s="14"/>
      <c r="H22" s="14"/>
      <c r="I22" s="14"/>
      <c r="J22" s="14"/>
      <c r="K22" s="14"/>
      <c r="L22" s="14"/>
      <c r="M22" s="14"/>
    </row>
    <row r="23" customFormat="false" ht="15" hidden="false" customHeight="true" outlineLevel="0" collapsed="false">
      <c r="A23" s="18" t="s">
        <v>489</v>
      </c>
      <c r="B23" s="14"/>
      <c r="C23" s="14"/>
      <c r="D23" s="14"/>
      <c r="E23" s="14"/>
      <c r="F23" s="14"/>
      <c r="G23" s="14"/>
      <c r="H23" s="14"/>
      <c r="I23" s="14"/>
      <c r="J23" s="14"/>
      <c r="K23" s="14"/>
      <c r="L23" s="14"/>
      <c r="M23" s="14"/>
    </row>
    <row r="24" customFormat="false" ht="15" hidden="false" customHeight="true" outlineLevel="0" collapsed="false">
      <c r="A24" s="18" t="s">
        <v>490</v>
      </c>
      <c r="B24" s="14"/>
      <c r="C24" s="14"/>
      <c r="D24" s="14"/>
      <c r="E24" s="14"/>
      <c r="F24" s="14"/>
      <c r="G24" s="14"/>
      <c r="H24" s="14"/>
      <c r="I24" s="14"/>
      <c r="J24" s="14"/>
      <c r="K24" s="14"/>
      <c r="L24" s="14"/>
      <c r="M24" s="14"/>
    </row>
    <row r="25" customFormat="false" ht="15" hidden="false" customHeight="true" outlineLevel="0" collapsed="false">
      <c r="A25" s="18" t="s">
        <v>491</v>
      </c>
      <c r="B25" s="14"/>
      <c r="C25" s="14"/>
      <c r="D25" s="14"/>
      <c r="E25" s="14"/>
      <c r="F25" s="14"/>
      <c r="G25" s="14"/>
      <c r="H25" s="14"/>
      <c r="I25" s="14"/>
      <c r="J25" s="14"/>
      <c r="K25" s="14"/>
      <c r="L25" s="14"/>
      <c r="M25" s="14"/>
    </row>
    <row r="26" customFormat="false" ht="15" hidden="false" customHeight="true" outlineLevel="0" collapsed="false">
      <c r="A26" s="18" t="s">
        <v>492</v>
      </c>
      <c r="B26" s="14"/>
      <c r="C26" s="14"/>
      <c r="D26" s="14"/>
      <c r="E26" s="14"/>
      <c r="F26" s="14"/>
      <c r="G26" s="14"/>
      <c r="H26" s="14"/>
      <c r="I26" s="14"/>
      <c r="J26" s="14"/>
      <c r="K26" s="14"/>
      <c r="L26" s="14"/>
      <c r="M26" s="14"/>
    </row>
    <row r="27" customFormat="false" ht="15" hidden="false" customHeight="true" outlineLevel="0" collapsed="false">
      <c r="A27" s="18" t="s">
        <v>493</v>
      </c>
      <c r="B27" s="14"/>
      <c r="C27" s="14"/>
      <c r="D27" s="14"/>
      <c r="E27" s="14"/>
      <c r="F27" s="14"/>
      <c r="G27" s="14"/>
      <c r="H27" s="14"/>
      <c r="I27" s="14"/>
      <c r="J27" s="14"/>
      <c r="K27" s="14"/>
      <c r="L27" s="14"/>
      <c r="M27" s="14"/>
    </row>
    <row r="28" customFormat="false" ht="15" hidden="false" customHeight="true" outlineLevel="0" collapsed="false">
      <c r="A28" s="18" t="s">
        <v>494</v>
      </c>
      <c r="B28" s="14"/>
      <c r="C28" s="14"/>
      <c r="D28" s="14"/>
      <c r="E28" s="14"/>
      <c r="F28" s="14"/>
      <c r="G28" s="14"/>
      <c r="H28" s="14"/>
      <c r="I28" s="14"/>
      <c r="J28" s="14"/>
      <c r="K28" s="14"/>
      <c r="L28" s="14"/>
      <c r="M28" s="14"/>
    </row>
    <row r="29" customFormat="false" ht="15" hidden="false" customHeight="true" outlineLevel="0" collapsed="false">
      <c r="A29" s="18" t="s">
        <v>495</v>
      </c>
      <c r="B29" s="14"/>
      <c r="C29" s="14"/>
      <c r="D29" s="14"/>
      <c r="E29" s="14"/>
      <c r="F29" s="14"/>
      <c r="G29" s="14"/>
      <c r="H29" s="14"/>
      <c r="I29" s="14"/>
      <c r="J29" s="14"/>
      <c r="K29" s="14"/>
      <c r="L29" s="14"/>
      <c r="M29" s="14"/>
    </row>
    <row r="30" customFormat="false" ht="15" hidden="false" customHeight="true" outlineLevel="0" collapsed="false">
      <c r="A30" s="18" t="s">
        <v>496</v>
      </c>
      <c r="B30" s="14"/>
      <c r="C30" s="14"/>
      <c r="D30" s="14"/>
      <c r="E30" s="14"/>
      <c r="F30" s="14"/>
      <c r="G30" s="14"/>
      <c r="H30" s="14"/>
      <c r="I30" s="14"/>
      <c r="J30" s="14"/>
      <c r="K30" s="14"/>
      <c r="L30" s="14"/>
      <c r="M30" s="14"/>
    </row>
    <row r="31" customFormat="false" ht="15" hidden="false" customHeight="true" outlineLevel="0" collapsed="false">
      <c r="A31" s="18" t="s">
        <v>497</v>
      </c>
      <c r="B31" s="14"/>
      <c r="C31" s="14"/>
      <c r="D31" s="14"/>
      <c r="E31" s="14"/>
      <c r="F31" s="14"/>
      <c r="G31" s="14"/>
      <c r="H31" s="14"/>
      <c r="I31" s="14"/>
      <c r="J31" s="14"/>
      <c r="K31" s="14"/>
      <c r="L31" s="14"/>
      <c r="M31" s="14"/>
    </row>
    <row r="32" customFormat="false" ht="15" hidden="false" customHeight="true" outlineLevel="0" collapsed="false">
      <c r="A32" s="18" t="s">
        <v>498</v>
      </c>
      <c r="B32" s="14"/>
      <c r="C32" s="14"/>
      <c r="D32" s="14"/>
      <c r="E32" s="14"/>
      <c r="F32" s="14"/>
      <c r="G32" s="14"/>
      <c r="H32" s="14"/>
      <c r="I32" s="14"/>
      <c r="J32" s="14"/>
      <c r="K32" s="14"/>
      <c r="L32" s="14"/>
      <c r="M32" s="14"/>
    </row>
    <row r="33" customFormat="false" ht="15" hidden="false" customHeight="true" outlineLevel="0" collapsed="false">
      <c r="A33" s="18" t="s">
        <v>499</v>
      </c>
      <c r="B33" s="14"/>
      <c r="C33" s="14"/>
      <c r="D33" s="14"/>
      <c r="E33" s="14"/>
      <c r="F33" s="14"/>
      <c r="G33" s="14"/>
      <c r="H33" s="14"/>
      <c r="I33" s="14"/>
      <c r="J33" s="14"/>
      <c r="K33" s="14"/>
      <c r="L33" s="14"/>
      <c r="M33" s="14"/>
    </row>
    <row r="34" customFormat="false" ht="15" hidden="false" customHeight="true" outlineLevel="0" collapsed="false">
      <c r="A34" s="18" t="s">
        <v>500</v>
      </c>
      <c r="B34" s="14"/>
      <c r="C34" s="14"/>
      <c r="D34" s="14"/>
      <c r="E34" s="14"/>
      <c r="F34" s="14"/>
      <c r="G34" s="14"/>
      <c r="H34" s="14"/>
      <c r="I34" s="14"/>
      <c r="J34" s="14"/>
      <c r="K34" s="14"/>
      <c r="L34" s="14"/>
      <c r="M34" s="14"/>
    </row>
    <row r="35" customFormat="false" ht="15" hidden="false" customHeight="true" outlineLevel="0" collapsed="false">
      <c r="A35" s="18" t="s">
        <v>501</v>
      </c>
      <c r="B35" s="14"/>
      <c r="C35" s="14"/>
      <c r="D35" s="14"/>
      <c r="E35" s="14"/>
      <c r="F35" s="14"/>
      <c r="G35" s="14"/>
      <c r="H35" s="14"/>
      <c r="I35" s="14"/>
      <c r="J35" s="14"/>
      <c r="K35" s="14"/>
      <c r="L35" s="14"/>
      <c r="M35" s="14"/>
    </row>
    <row r="36" customFormat="false" ht="15" hidden="false" customHeight="true" outlineLevel="0" collapsed="false">
      <c r="A36" s="18" t="s">
        <v>502</v>
      </c>
      <c r="B36" s="14"/>
      <c r="C36" s="14"/>
      <c r="D36" s="14"/>
      <c r="E36" s="14"/>
      <c r="F36" s="14"/>
      <c r="G36" s="14"/>
      <c r="H36" s="14"/>
      <c r="I36" s="14"/>
      <c r="J36" s="14"/>
      <c r="K36" s="14"/>
      <c r="L36" s="14"/>
      <c r="M36" s="14"/>
    </row>
    <row r="37" customFormat="false" ht="15" hidden="false" customHeight="true" outlineLevel="0" collapsed="false">
      <c r="A37" s="18" t="s">
        <v>503</v>
      </c>
      <c r="B37" s="14"/>
      <c r="C37" s="14"/>
      <c r="D37" s="14"/>
      <c r="E37" s="14"/>
      <c r="F37" s="14"/>
      <c r="G37" s="14"/>
      <c r="H37" s="14"/>
      <c r="I37" s="14"/>
      <c r="J37" s="14"/>
      <c r="K37" s="14"/>
      <c r="L37" s="14"/>
      <c r="M37" s="14"/>
    </row>
    <row r="38" customFormat="false" ht="15" hidden="false" customHeight="true" outlineLevel="0" collapsed="false">
      <c r="A38" s="18" t="s">
        <v>504</v>
      </c>
      <c r="B38" s="14"/>
      <c r="C38" s="14"/>
      <c r="D38" s="14"/>
      <c r="E38" s="14"/>
      <c r="F38" s="14"/>
      <c r="G38" s="14"/>
      <c r="H38" s="14"/>
      <c r="I38" s="14"/>
      <c r="J38" s="14"/>
      <c r="K38" s="14"/>
      <c r="L38" s="14"/>
      <c r="M38" s="14"/>
    </row>
    <row r="39" customFormat="false" ht="15" hidden="false" customHeight="true" outlineLevel="0" collapsed="false">
      <c r="A39" s="18" t="s">
        <v>505</v>
      </c>
      <c r="B39" s="14"/>
      <c r="C39" s="14"/>
      <c r="D39" s="14"/>
      <c r="E39" s="14"/>
      <c r="F39" s="14"/>
      <c r="G39" s="14"/>
      <c r="H39" s="14"/>
      <c r="I39" s="14"/>
      <c r="J39" s="14"/>
      <c r="K39" s="14"/>
      <c r="L39" s="14"/>
      <c r="M39" s="14"/>
    </row>
    <row r="40" customFormat="false" ht="15" hidden="false" customHeight="true" outlineLevel="0" collapsed="false">
      <c r="A40" s="18" t="s">
        <v>506</v>
      </c>
      <c r="B40" s="14"/>
      <c r="C40" s="14"/>
      <c r="D40" s="14"/>
      <c r="E40" s="14"/>
      <c r="F40" s="14"/>
      <c r="G40" s="14"/>
      <c r="H40" s="14"/>
      <c r="I40" s="14"/>
      <c r="J40" s="14"/>
      <c r="K40" s="14"/>
      <c r="L40" s="14"/>
      <c r="M40" s="14"/>
    </row>
    <row r="41" customFormat="false" ht="15" hidden="false" customHeight="true" outlineLevel="0" collapsed="false">
      <c r="A41" s="18" t="s">
        <v>507</v>
      </c>
      <c r="B41" s="14"/>
      <c r="C41" s="14"/>
      <c r="D41" s="14"/>
      <c r="E41" s="14"/>
      <c r="F41" s="14"/>
      <c r="G41" s="14"/>
      <c r="H41" s="14"/>
      <c r="I41" s="14"/>
      <c r="J41" s="14"/>
      <c r="K41" s="14"/>
      <c r="L41" s="14"/>
      <c r="M41" s="14"/>
    </row>
    <row r="42" customFormat="false" ht="15" hidden="false" customHeight="true" outlineLevel="0" collapsed="false">
      <c r="A42" s="18" t="s">
        <v>508</v>
      </c>
      <c r="B42" s="14"/>
      <c r="C42" s="14"/>
      <c r="D42" s="14"/>
      <c r="E42" s="14"/>
      <c r="F42" s="14"/>
      <c r="G42" s="14"/>
      <c r="H42" s="14"/>
      <c r="I42" s="14"/>
      <c r="J42" s="14"/>
      <c r="K42" s="14"/>
      <c r="L42" s="14"/>
      <c r="M42" s="14"/>
    </row>
    <row r="43" customFormat="false" ht="15" hidden="false" customHeight="true" outlineLevel="0" collapsed="false">
      <c r="A43" s="18" t="s">
        <v>509</v>
      </c>
      <c r="B43" s="14"/>
      <c r="C43" s="14"/>
      <c r="D43" s="14"/>
      <c r="E43" s="14"/>
      <c r="F43" s="14"/>
      <c r="G43" s="14"/>
      <c r="H43" s="14"/>
      <c r="I43" s="14"/>
      <c r="J43" s="14"/>
      <c r="K43" s="14"/>
      <c r="L43" s="14"/>
      <c r="M43" s="14"/>
    </row>
    <row r="44" customFormat="false" ht="15" hidden="false" customHeight="true" outlineLevel="0" collapsed="false">
      <c r="A44" s="18" t="s">
        <v>510</v>
      </c>
      <c r="B44" s="14"/>
      <c r="C44" s="14"/>
      <c r="D44" s="14"/>
      <c r="E44" s="14"/>
      <c r="F44" s="14"/>
      <c r="G44" s="14"/>
      <c r="H44" s="14"/>
      <c r="I44" s="14"/>
      <c r="J44" s="14"/>
      <c r="K44" s="14"/>
      <c r="L44" s="14"/>
      <c r="M44" s="14"/>
    </row>
    <row r="45" customFormat="false" ht="15" hidden="false" customHeight="true" outlineLevel="0" collapsed="false">
      <c r="A45" s="18" t="s">
        <v>511</v>
      </c>
      <c r="B45" s="14"/>
      <c r="C45" s="14"/>
      <c r="D45" s="14"/>
      <c r="E45" s="14"/>
      <c r="F45" s="14"/>
      <c r="G45" s="14"/>
      <c r="H45" s="14"/>
      <c r="I45" s="14"/>
      <c r="J45" s="14"/>
      <c r="K45" s="14"/>
      <c r="L45" s="14"/>
      <c r="M45" s="14"/>
    </row>
    <row r="46" customFormat="false" ht="15" hidden="false" customHeight="true" outlineLevel="0" collapsed="false">
      <c r="A46" s="18" t="s">
        <v>512</v>
      </c>
      <c r="B46" s="14"/>
      <c r="C46" s="14"/>
      <c r="D46" s="14"/>
      <c r="E46" s="14"/>
      <c r="F46" s="14"/>
      <c r="G46" s="14"/>
      <c r="H46" s="14"/>
      <c r="I46" s="14"/>
      <c r="J46" s="14"/>
      <c r="K46" s="14"/>
      <c r="L46" s="14"/>
      <c r="M46" s="14"/>
    </row>
    <row r="47" customFormat="false" ht="15" hidden="false" customHeight="true" outlineLevel="0" collapsed="false">
      <c r="A47" s="18" t="s">
        <v>513</v>
      </c>
      <c r="B47" s="14"/>
      <c r="C47" s="14"/>
      <c r="D47" s="14"/>
      <c r="E47" s="14"/>
      <c r="F47" s="14"/>
      <c r="G47" s="14"/>
      <c r="H47" s="14"/>
      <c r="I47" s="14"/>
      <c r="J47" s="14"/>
      <c r="K47" s="14"/>
      <c r="L47" s="14"/>
      <c r="M47" s="14"/>
    </row>
    <row r="48" customFormat="false" ht="15" hidden="false" customHeight="true" outlineLevel="0" collapsed="false">
      <c r="A48" s="18" t="s">
        <v>514</v>
      </c>
      <c r="B48" s="14"/>
      <c r="C48" s="14"/>
      <c r="D48" s="14"/>
      <c r="E48" s="14"/>
      <c r="F48" s="14"/>
      <c r="G48" s="14"/>
      <c r="H48" s="14"/>
      <c r="I48" s="14"/>
      <c r="J48" s="14"/>
      <c r="K48" s="14"/>
      <c r="L48" s="14"/>
      <c r="M48" s="14"/>
    </row>
    <row r="49" customFormat="false" ht="15" hidden="false" customHeight="true" outlineLevel="0" collapsed="false">
      <c r="A49" s="18" t="s">
        <v>515</v>
      </c>
      <c r="B49" s="14"/>
      <c r="C49" s="14"/>
      <c r="D49" s="14"/>
      <c r="E49" s="14"/>
      <c r="F49" s="14"/>
      <c r="G49" s="14"/>
      <c r="H49" s="14"/>
      <c r="I49" s="14"/>
      <c r="J49" s="14"/>
      <c r="K49" s="14"/>
      <c r="L49" s="14"/>
      <c r="M49" s="14"/>
    </row>
    <row r="50" customFormat="false" ht="15" hidden="false" customHeight="true" outlineLevel="0" collapsed="false">
      <c r="A50" s="18" t="s">
        <v>516</v>
      </c>
      <c r="B50" s="14"/>
      <c r="C50" s="14"/>
      <c r="D50" s="14"/>
      <c r="E50" s="14"/>
      <c r="F50" s="14"/>
      <c r="G50" s="14"/>
      <c r="H50" s="14"/>
      <c r="I50" s="14"/>
      <c r="J50" s="14"/>
      <c r="K50" s="14"/>
      <c r="L50" s="14"/>
      <c r="M50" s="14"/>
    </row>
    <row r="51" customFormat="false" ht="15" hidden="false" customHeight="true" outlineLevel="0" collapsed="false">
      <c r="A51" s="18" t="s">
        <v>517</v>
      </c>
      <c r="B51" s="14"/>
      <c r="C51" s="14"/>
      <c r="D51" s="14"/>
      <c r="E51" s="14"/>
      <c r="F51" s="14"/>
      <c r="G51" s="14"/>
      <c r="H51" s="14"/>
      <c r="I51" s="14"/>
      <c r="J51" s="14"/>
      <c r="K51" s="14"/>
      <c r="L51" s="14"/>
      <c r="M51" s="14"/>
    </row>
    <row r="52" customFormat="false" ht="15" hidden="false" customHeight="true" outlineLevel="0" collapsed="false">
      <c r="A52" s="18" t="s">
        <v>518</v>
      </c>
      <c r="B52" s="14"/>
      <c r="C52" s="14"/>
      <c r="D52" s="14"/>
      <c r="E52" s="14"/>
      <c r="F52" s="14"/>
      <c r="G52" s="14"/>
      <c r="H52" s="14"/>
      <c r="I52" s="14"/>
      <c r="J52" s="14"/>
      <c r="K52" s="14"/>
      <c r="L52" s="14"/>
      <c r="M52" s="14"/>
    </row>
    <row r="53" customFormat="false" ht="15" hidden="false" customHeight="true" outlineLevel="0" collapsed="false">
      <c r="A53" s="18" t="s">
        <v>519</v>
      </c>
      <c r="B53" s="14"/>
      <c r="C53" s="14"/>
      <c r="D53" s="14"/>
      <c r="E53" s="14"/>
      <c r="F53" s="14"/>
      <c r="G53" s="14"/>
      <c r="H53" s="14"/>
      <c r="I53" s="14"/>
      <c r="J53" s="14"/>
      <c r="K53" s="14"/>
      <c r="L53" s="14"/>
      <c r="M53" s="14"/>
    </row>
  </sheetData>
  <sheetProtection sheet="true" selectLockedCells="true" autoFilter="false"/>
  <autoFilter ref="A3:M53"/>
  <mergeCells count="1">
    <mergeCell ref="A1:M1"/>
  </mergeCells>
  <dataValidations count="4">
    <dataValidation allowBlank="false" errorStyle="stop" operator="between" showDropDown="false" showErrorMessage="false" showInputMessage="false" sqref="D4:D53" type="list">
      <formula1>"S,T,O,P"</formula1>
      <formula2>0</formula2>
    </dataValidation>
    <dataValidation allowBlank="false" errorStyle="stop" operator="between" showDropDown="false" showErrorMessage="false" showInputMessage="false" sqref="H4:H53" type="list">
      <formula1>"offen,in Arbeit,umgesetzt,Wirksamkeit geprüft,nicht erforderlich"</formula1>
      <formula2>0</formula2>
    </dataValidation>
    <dataValidation allowBlank="false" errorStyle="stop" operator="between" showDropDown="false" showErrorMessage="false" showInputMessage="false" sqref="J4:J53" type="list">
      <formula1>"Beobachtung,Messung,Funktionstest,Alarmübung,Dokumentenprüfung,Befragung"</formula1>
      <formula2>0</formula2>
    </dataValidation>
    <dataValidation allowBlank="false" errorStyle="stop" operator="between" showDropDown="false" showErrorMessage="false" showInputMessage="false" sqref="L4:L53" type="list">
      <formula1>"wirksam,teilweise wirksam,nicht wirksam,offen"</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&amp;CLIV PGA | Arbeitshilfe – betriebliche Prüfung erforderlich&amp;RSeite &amp;P von &amp;N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3"/>
  <sheetViews>
    <sheetView showFormulas="false" showGridLines="false" showRowColHeaders="true" showZeros="true" rightToLeft="false" tabSelected="false" showOutlineSymbols="true" defaultGridColor="true" view="pageBreakPreview" topLeftCell="A1" colorId="64" zoomScale="90" zoomScaleNormal="85" zoomScalePageLayoutView="90" workbookViewId="0">
      <pane xSplit="0" ySplit="3" topLeftCell="A19" activePane="bottomLeft" state="frozen"/>
      <selection pane="topLeft" activeCell="A1" activeCellId="0" sqref="A1"/>
      <selection pane="bottomLeft" activeCell="A25" activeCellId="0" sqref="A25"/>
    </sheetView>
  </sheetViews>
  <sheetFormatPr defaultColWidth="8.54296875" defaultRowHeight="15" customHeight="false" zeroHeight="false" outlineLevelRow="0" outlineLevelCol="0"/>
  <cols>
    <col collapsed="false" customWidth="true" hidden="false" outlineLevel="0" max="1" min="1" style="1" width="12"/>
    <col collapsed="false" customWidth="true" hidden="false" outlineLevel="0" max="2" min="2" style="1" width="14"/>
    <col collapsed="false" customWidth="true" hidden="false" outlineLevel="0" max="3" min="3" style="1" width="40"/>
    <col collapsed="false" customWidth="true" hidden="false" outlineLevel="0" max="4" min="4" style="1" width="25"/>
    <col collapsed="false" customWidth="true" hidden="false" outlineLevel="0" max="5" min="5" style="1" width="20"/>
    <col collapsed="false" customWidth="true" hidden="false" outlineLevel="0" max="7" min="6" style="1" width="22"/>
    <col collapsed="false" customWidth="true" hidden="false" outlineLevel="0" max="8" min="8" style="1" width="30"/>
  </cols>
  <sheetData>
    <row r="1" customFormat="false" ht="31.5" hidden="false" customHeight="true" outlineLevel="0" collapsed="false">
      <c r="A1" s="2" t="s">
        <v>520</v>
      </c>
      <c r="B1" s="2"/>
      <c r="C1" s="2"/>
      <c r="D1" s="2"/>
      <c r="E1" s="2"/>
      <c r="F1" s="2"/>
      <c r="G1" s="2"/>
      <c r="H1" s="2"/>
    </row>
    <row r="2" customFormat="false" ht="15" hidden="false" customHeight="true" outlineLevel="0" collapsed="false">
      <c r="A2" s="3"/>
      <c r="B2" s="3"/>
      <c r="C2" s="3"/>
      <c r="D2" s="3"/>
      <c r="E2" s="3"/>
      <c r="F2" s="3"/>
      <c r="G2" s="3"/>
      <c r="H2" s="3"/>
    </row>
    <row r="3" customFormat="false" ht="15" hidden="false" customHeight="true" outlineLevel="0" collapsed="false">
      <c r="A3" s="12" t="s">
        <v>104</v>
      </c>
      <c r="B3" s="12" t="s">
        <v>103</v>
      </c>
      <c r="C3" s="12" t="s">
        <v>521</v>
      </c>
      <c r="D3" s="12" t="s">
        <v>522</v>
      </c>
      <c r="E3" s="12" t="s">
        <v>523</v>
      </c>
      <c r="F3" s="12" t="s">
        <v>524</v>
      </c>
      <c r="G3" s="12" t="s">
        <v>525</v>
      </c>
      <c r="H3" s="12" t="s">
        <v>526</v>
      </c>
    </row>
    <row r="4" customFormat="false" ht="26.5" hidden="false" customHeight="false" outlineLevel="0" collapsed="false">
      <c r="A4" s="16" t="s">
        <v>527</v>
      </c>
      <c r="B4" s="27"/>
      <c r="C4" s="16" t="s">
        <v>528</v>
      </c>
      <c r="D4" s="16"/>
      <c r="E4" s="16"/>
      <c r="F4" s="16"/>
      <c r="G4" s="16"/>
      <c r="H4" s="16"/>
    </row>
    <row r="5" customFormat="false" ht="64.45" hidden="false" customHeight="false" outlineLevel="0" collapsed="false">
      <c r="A5" s="16" t="s">
        <v>529</v>
      </c>
      <c r="B5" s="27"/>
      <c r="C5" s="16" t="s">
        <v>530</v>
      </c>
      <c r="D5" s="16"/>
      <c r="E5" s="16"/>
      <c r="F5" s="16"/>
      <c r="G5" s="16"/>
      <c r="H5" s="16"/>
    </row>
    <row r="6" customFormat="false" ht="64.45" hidden="false" customHeight="false" outlineLevel="0" collapsed="false">
      <c r="A6" s="16" t="s">
        <v>531</v>
      </c>
      <c r="B6" s="27"/>
      <c r="C6" s="16" t="s">
        <v>532</v>
      </c>
      <c r="D6" s="16"/>
      <c r="E6" s="16"/>
      <c r="F6" s="16"/>
      <c r="G6" s="16"/>
      <c r="H6" s="16"/>
    </row>
    <row r="7" customFormat="false" ht="64.45" hidden="false" customHeight="false" outlineLevel="0" collapsed="false">
      <c r="A7" s="16" t="s">
        <v>533</v>
      </c>
      <c r="B7" s="27"/>
      <c r="C7" s="16" t="s">
        <v>534</v>
      </c>
      <c r="D7" s="16"/>
      <c r="E7" s="16"/>
      <c r="F7" s="16"/>
      <c r="G7" s="16"/>
      <c r="H7" s="16"/>
    </row>
    <row r="8" customFormat="false" ht="64.45" hidden="false" customHeight="false" outlineLevel="0" collapsed="false">
      <c r="A8" s="16" t="s">
        <v>535</v>
      </c>
      <c r="B8" s="27"/>
      <c r="C8" s="16" t="s">
        <v>536</v>
      </c>
      <c r="D8" s="16"/>
      <c r="E8" s="16"/>
      <c r="F8" s="16"/>
      <c r="G8" s="16"/>
      <c r="H8" s="16"/>
    </row>
    <row r="9" customFormat="false" ht="77.1" hidden="false" customHeight="false" outlineLevel="0" collapsed="false">
      <c r="A9" s="16" t="s">
        <v>537</v>
      </c>
      <c r="B9" s="27"/>
      <c r="C9" s="16" t="s">
        <v>538</v>
      </c>
      <c r="D9" s="16"/>
      <c r="E9" s="16"/>
      <c r="F9" s="16"/>
      <c r="G9" s="16"/>
      <c r="H9" s="16"/>
    </row>
    <row r="10" customFormat="false" ht="77.1" hidden="false" customHeight="false" outlineLevel="0" collapsed="false">
      <c r="A10" s="16" t="s">
        <v>539</v>
      </c>
      <c r="B10" s="27"/>
      <c r="C10" s="16" t="s">
        <v>540</v>
      </c>
      <c r="D10" s="16"/>
      <c r="E10" s="16"/>
      <c r="F10" s="16"/>
      <c r="G10" s="16"/>
      <c r="H10" s="16"/>
    </row>
    <row r="11" customFormat="false" ht="51.8" hidden="false" customHeight="false" outlineLevel="0" collapsed="false">
      <c r="A11" s="16" t="s">
        <v>541</v>
      </c>
      <c r="B11" s="27"/>
      <c r="C11" s="16" t="s">
        <v>542</v>
      </c>
      <c r="D11" s="16"/>
      <c r="E11" s="16"/>
      <c r="F11" s="16"/>
      <c r="G11" s="16"/>
      <c r="H11" s="16"/>
    </row>
    <row r="12" customFormat="false" ht="77.1" hidden="false" customHeight="false" outlineLevel="0" collapsed="false">
      <c r="A12" s="16" t="s">
        <v>543</v>
      </c>
      <c r="B12" s="27"/>
      <c r="C12" s="16" t="s">
        <v>544</v>
      </c>
      <c r="D12" s="16"/>
      <c r="E12" s="16"/>
      <c r="F12" s="16"/>
      <c r="G12" s="16"/>
      <c r="H12" s="16"/>
    </row>
    <row r="13" customFormat="false" ht="51.8" hidden="false" customHeight="false" outlineLevel="0" collapsed="false">
      <c r="A13" s="16" t="s">
        <v>545</v>
      </c>
      <c r="B13" s="27"/>
      <c r="C13" s="16" t="s">
        <v>546</v>
      </c>
      <c r="D13" s="16"/>
      <c r="E13" s="16"/>
      <c r="F13" s="16"/>
      <c r="G13" s="16"/>
      <c r="H13" s="16"/>
    </row>
    <row r="14" customFormat="false" ht="64.45" hidden="false" customHeight="false" outlineLevel="0" collapsed="false">
      <c r="A14" s="16" t="s">
        <v>547</v>
      </c>
      <c r="B14" s="27"/>
      <c r="C14" s="16" t="s">
        <v>548</v>
      </c>
      <c r="D14" s="16"/>
      <c r="E14" s="16"/>
      <c r="F14" s="16"/>
      <c r="G14" s="16"/>
      <c r="H14" s="16"/>
    </row>
    <row r="15" customFormat="false" ht="51.8" hidden="false" customHeight="false" outlineLevel="0" collapsed="false">
      <c r="A15" s="16" t="s">
        <v>549</v>
      </c>
      <c r="B15" s="27"/>
      <c r="C15" s="16" t="s">
        <v>550</v>
      </c>
      <c r="D15" s="16"/>
      <c r="E15" s="16"/>
      <c r="F15" s="16"/>
      <c r="G15" s="16"/>
      <c r="H15" s="16"/>
    </row>
    <row r="16" customFormat="false" ht="39.15" hidden="false" customHeight="false" outlineLevel="0" collapsed="false">
      <c r="A16" s="16" t="s">
        <v>551</v>
      </c>
      <c r="B16" s="27"/>
      <c r="C16" s="16" t="s">
        <v>552</v>
      </c>
      <c r="D16" s="16"/>
      <c r="E16" s="16"/>
      <c r="F16" s="16"/>
      <c r="G16" s="16"/>
      <c r="H16" s="16"/>
    </row>
    <row r="17" customFormat="false" ht="77.1" hidden="false" customHeight="false" outlineLevel="0" collapsed="false">
      <c r="A17" s="16" t="s">
        <v>553</v>
      </c>
      <c r="B17" s="27"/>
      <c r="C17" s="16" t="s">
        <v>554</v>
      </c>
      <c r="D17" s="16"/>
      <c r="E17" s="16"/>
      <c r="F17" s="16"/>
      <c r="G17" s="16"/>
      <c r="H17" s="16"/>
    </row>
    <row r="18" customFormat="false" ht="77.1" hidden="false" customHeight="false" outlineLevel="0" collapsed="false">
      <c r="A18" s="16" t="s">
        <v>555</v>
      </c>
      <c r="B18" s="27"/>
      <c r="C18" s="16" t="s">
        <v>556</v>
      </c>
      <c r="D18" s="16"/>
      <c r="E18" s="16"/>
      <c r="F18" s="16"/>
      <c r="G18" s="16"/>
      <c r="H18" s="16"/>
    </row>
    <row r="19" customFormat="false" ht="51.8" hidden="false" customHeight="false" outlineLevel="0" collapsed="false">
      <c r="A19" s="16" t="s">
        <v>557</v>
      </c>
      <c r="B19" s="27"/>
      <c r="C19" s="16" t="s">
        <v>558</v>
      </c>
      <c r="D19" s="16"/>
      <c r="E19" s="16"/>
      <c r="F19" s="16"/>
      <c r="G19" s="16"/>
      <c r="H19" s="16"/>
    </row>
    <row r="20" customFormat="false" ht="89.75" hidden="false" customHeight="false" outlineLevel="0" collapsed="false">
      <c r="A20" s="16" t="s">
        <v>559</v>
      </c>
      <c r="B20" s="27"/>
      <c r="C20" s="16" t="s">
        <v>560</v>
      </c>
      <c r="D20" s="16"/>
      <c r="E20" s="16"/>
      <c r="F20" s="16"/>
      <c r="G20" s="16"/>
      <c r="H20" s="16"/>
    </row>
    <row r="21" customFormat="false" ht="64.45" hidden="false" customHeight="false" outlineLevel="0" collapsed="false">
      <c r="A21" s="16" t="s">
        <v>561</v>
      </c>
      <c r="B21" s="27"/>
      <c r="C21" s="16" t="s">
        <v>562</v>
      </c>
      <c r="D21" s="16"/>
      <c r="E21" s="16"/>
      <c r="F21" s="16"/>
      <c r="G21" s="16"/>
      <c r="H21" s="16"/>
    </row>
    <row r="22" customFormat="false" ht="45" hidden="false" customHeight="true" outlineLevel="0" collapsed="false">
      <c r="A22" s="16" t="s">
        <v>563</v>
      </c>
      <c r="B22" s="27"/>
      <c r="C22" s="16" t="s">
        <v>564</v>
      </c>
      <c r="D22" s="16"/>
      <c r="E22" s="16"/>
      <c r="F22" s="16"/>
      <c r="G22" s="16"/>
      <c r="H22" s="16"/>
    </row>
    <row r="23" customFormat="false" ht="64.45" hidden="false" customHeight="false" outlineLevel="0" collapsed="false">
      <c r="A23" s="16" t="s">
        <v>565</v>
      </c>
      <c r="B23" s="27"/>
      <c r="C23" s="16" t="s">
        <v>566</v>
      </c>
      <c r="D23" s="16"/>
      <c r="E23" s="16"/>
      <c r="F23" s="16"/>
      <c r="G23" s="16"/>
      <c r="H23" s="16"/>
    </row>
    <row r="24" customFormat="false" ht="77.1" hidden="false" customHeight="false" outlineLevel="0" collapsed="false">
      <c r="A24" s="16" t="s">
        <v>567</v>
      </c>
      <c r="B24" s="27"/>
      <c r="C24" s="16" t="s">
        <v>568</v>
      </c>
      <c r="D24" s="28"/>
      <c r="E24" s="28"/>
      <c r="F24" s="28"/>
      <c r="G24" s="28"/>
      <c r="H24" s="28"/>
    </row>
    <row r="25" customFormat="false" ht="77.1" hidden="false" customHeight="false" outlineLevel="0" collapsed="false">
      <c r="A25" s="16" t="s">
        <v>105</v>
      </c>
      <c r="B25" s="27"/>
      <c r="C25" s="16" t="s">
        <v>569</v>
      </c>
      <c r="D25" s="28"/>
      <c r="E25" s="28"/>
      <c r="F25" s="28"/>
      <c r="G25" s="28"/>
      <c r="H25" s="28"/>
    </row>
    <row r="26" customFormat="false" ht="15" hidden="false" customHeight="true" outlineLevel="0" collapsed="false">
      <c r="A26" s="18"/>
      <c r="B26" s="18"/>
      <c r="C26" s="18"/>
      <c r="D26" s="18"/>
      <c r="E26" s="18"/>
      <c r="F26" s="18"/>
      <c r="G26" s="18"/>
      <c r="H26" s="18"/>
    </row>
    <row r="27" customFormat="false" ht="15" hidden="false" customHeight="true" outlineLevel="0" collapsed="false">
      <c r="A27" s="18"/>
      <c r="B27" s="18"/>
      <c r="C27" s="18"/>
      <c r="D27" s="18"/>
      <c r="E27" s="18"/>
      <c r="F27" s="18"/>
      <c r="G27" s="18"/>
      <c r="H27" s="18"/>
    </row>
    <row r="28" customFormat="false" ht="15" hidden="false" customHeight="true" outlineLevel="0" collapsed="false">
      <c r="A28" s="18"/>
      <c r="B28" s="18"/>
      <c r="C28" s="18"/>
      <c r="D28" s="18"/>
      <c r="E28" s="18"/>
      <c r="F28" s="18"/>
      <c r="G28" s="18"/>
      <c r="H28" s="18"/>
    </row>
    <row r="29" customFormat="false" ht="15" hidden="false" customHeight="true" outlineLevel="0" collapsed="false">
      <c r="A29" s="18"/>
      <c r="B29" s="18"/>
      <c r="C29" s="18"/>
      <c r="D29" s="18"/>
      <c r="E29" s="18"/>
      <c r="F29" s="18"/>
      <c r="G29" s="18"/>
      <c r="H29" s="18"/>
    </row>
    <row r="30" customFormat="false" ht="15" hidden="false" customHeight="true" outlineLevel="0" collapsed="false">
      <c r="A30" s="18"/>
      <c r="B30" s="18"/>
      <c r="C30" s="18"/>
      <c r="D30" s="18"/>
      <c r="E30" s="18"/>
      <c r="F30" s="18"/>
      <c r="G30" s="18"/>
      <c r="H30" s="18"/>
    </row>
    <row r="31" customFormat="false" ht="15" hidden="false" customHeight="true" outlineLevel="0" collapsed="false">
      <c r="A31" s="18"/>
      <c r="B31" s="18"/>
      <c r="C31" s="18"/>
      <c r="D31" s="18"/>
      <c r="E31" s="18"/>
      <c r="F31" s="18"/>
      <c r="G31" s="18"/>
      <c r="H31" s="18"/>
    </row>
    <row r="32" customFormat="false" ht="15" hidden="false" customHeight="true" outlineLevel="0" collapsed="false">
      <c r="A32" s="18"/>
      <c r="B32" s="18"/>
      <c r="C32" s="18"/>
      <c r="D32" s="18"/>
      <c r="E32" s="18"/>
      <c r="F32" s="18"/>
      <c r="G32" s="18"/>
      <c r="H32" s="18"/>
    </row>
    <row r="33" customFormat="false" ht="15" hidden="false" customHeight="true" outlineLevel="0" collapsed="false">
      <c r="A33" s="18"/>
      <c r="B33" s="18"/>
      <c r="C33" s="18"/>
      <c r="D33" s="18"/>
      <c r="E33" s="18"/>
      <c r="F33" s="18"/>
      <c r="G33" s="18"/>
      <c r="H33" s="18"/>
    </row>
    <row r="34" customFormat="false" ht="15" hidden="false" customHeight="true" outlineLevel="0" collapsed="false">
      <c r="A34" s="18"/>
      <c r="B34" s="18"/>
      <c r="C34" s="18"/>
      <c r="D34" s="18"/>
      <c r="E34" s="18"/>
      <c r="F34" s="18"/>
      <c r="G34" s="18"/>
      <c r="H34" s="18"/>
    </row>
    <row r="35" customFormat="false" ht="15" hidden="false" customHeight="true" outlineLevel="0" collapsed="false">
      <c r="A35" s="18"/>
      <c r="B35" s="18"/>
      <c r="C35" s="18"/>
      <c r="D35" s="18"/>
      <c r="E35" s="18"/>
      <c r="F35" s="18"/>
      <c r="G35" s="18"/>
      <c r="H35" s="18"/>
    </row>
    <row r="36" customFormat="false" ht="15" hidden="false" customHeight="true" outlineLevel="0" collapsed="false">
      <c r="A36" s="18"/>
      <c r="B36" s="18"/>
      <c r="C36" s="18"/>
      <c r="D36" s="18"/>
      <c r="E36" s="18"/>
      <c r="F36" s="18"/>
      <c r="G36" s="18"/>
      <c r="H36" s="18"/>
    </row>
    <row r="37" customFormat="false" ht="15" hidden="false" customHeight="true" outlineLevel="0" collapsed="false">
      <c r="A37" s="18"/>
      <c r="B37" s="18"/>
      <c r="C37" s="18"/>
      <c r="D37" s="18"/>
      <c r="E37" s="18"/>
      <c r="F37" s="18"/>
      <c r="G37" s="18"/>
      <c r="H37" s="18"/>
    </row>
    <row r="38" customFormat="false" ht="15" hidden="false" customHeight="true" outlineLevel="0" collapsed="false">
      <c r="A38" s="18"/>
      <c r="B38" s="18"/>
      <c r="C38" s="18"/>
      <c r="D38" s="18"/>
      <c r="E38" s="18"/>
      <c r="F38" s="18"/>
      <c r="G38" s="18"/>
      <c r="H38" s="18"/>
    </row>
    <row r="39" customFormat="false" ht="15" hidden="false" customHeight="true" outlineLevel="0" collapsed="false">
      <c r="A39" s="18"/>
      <c r="B39" s="18"/>
      <c r="C39" s="18"/>
      <c r="D39" s="18"/>
      <c r="E39" s="18"/>
      <c r="F39" s="18"/>
      <c r="G39" s="18"/>
      <c r="H39" s="18"/>
    </row>
    <row r="40" customFormat="false" ht="15" hidden="false" customHeight="true" outlineLevel="0" collapsed="false">
      <c r="A40" s="18"/>
      <c r="B40" s="18"/>
      <c r="C40" s="18"/>
      <c r="D40" s="18"/>
      <c r="E40" s="18"/>
      <c r="F40" s="18"/>
      <c r="G40" s="18"/>
      <c r="H40" s="18"/>
    </row>
    <row r="41" customFormat="false" ht="15" hidden="false" customHeight="true" outlineLevel="0" collapsed="false">
      <c r="A41" s="18"/>
      <c r="B41" s="18"/>
      <c r="C41" s="18"/>
      <c r="D41" s="18"/>
      <c r="E41" s="18"/>
      <c r="F41" s="18"/>
      <c r="G41" s="18"/>
      <c r="H41" s="18"/>
    </row>
    <row r="42" customFormat="false" ht="15" hidden="false" customHeight="true" outlineLevel="0" collapsed="false">
      <c r="A42" s="18"/>
      <c r="B42" s="18"/>
      <c r="C42" s="18"/>
      <c r="D42" s="18"/>
      <c r="E42" s="18"/>
      <c r="F42" s="18"/>
      <c r="G42" s="18"/>
      <c r="H42" s="18"/>
    </row>
    <row r="43" customFormat="false" ht="15" hidden="false" customHeight="true" outlineLevel="0" collapsed="false">
      <c r="A43" s="18"/>
      <c r="B43" s="18"/>
      <c r="C43" s="18"/>
      <c r="D43" s="18"/>
      <c r="E43" s="18"/>
      <c r="F43" s="18"/>
      <c r="G43" s="18"/>
      <c r="H43" s="18"/>
    </row>
    <row r="44" customFormat="false" ht="15" hidden="false" customHeight="true" outlineLevel="0" collapsed="false">
      <c r="A44" s="18"/>
      <c r="B44" s="18"/>
      <c r="C44" s="18"/>
      <c r="D44" s="18"/>
      <c r="E44" s="18"/>
      <c r="F44" s="18"/>
      <c r="G44" s="18"/>
      <c r="H44" s="18"/>
    </row>
    <row r="45" customFormat="false" ht="15" hidden="false" customHeight="true" outlineLevel="0" collapsed="false">
      <c r="A45" s="18"/>
      <c r="B45" s="18"/>
      <c r="C45" s="18"/>
      <c r="D45" s="18"/>
      <c r="E45" s="18"/>
      <c r="F45" s="18"/>
      <c r="G45" s="18"/>
      <c r="H45" s="18"/>
    </row>
    <row r="46" customFormat="false" ht="15" hidden="false" customHeight="true" outlineLevel="0" collapsed="false">
      <c r="A46" s="18"/>
      <c r="B46" s="18"/>
      <c r="C46" s="18"/>
      <c r="D46" s="18"/>
      <c r="E46" s="18"/>
      <c r="F46" s="18"/>
      <c r="G46" s="18"/>
      <c r="H46" s="18"/>
    </row>
    <row r="47" customFormat="false" ht="15" hidden="false" customHeight="true" outlineLevel="0" collapsed="false">
      <c r="A47" s="18"/>
      <c r="B47" s="18"/>
      <c r="C47" s="18"/>
      <c r="D47" s="18"/>
      <c r="E47" s="18"/>
      <c r="F47" s="18"/>
      <c r="G47" s="18"/>
      <c r="H47" s="18"/>
    </row>
    <row r="48" customFormat="false" ht="15" hidden="false" customHeight="true" outlineLevel="0" collapsed="false">
      <c r="A48" s="18"/>
      <c r="B48" s="18"/>
      <c r="C48" s="18"/>
      <c r="D48" s="18"/>
      <c r="E48" s="18"/>
      <c r="F48" s="18"/>
      <c r="G48" s="18"/>
      <c r="H48" s="18"/>
    </row>
    <row r="49" customFormat="false" ht="15" hidden="false" customHeight="true" outlineLevel="0" collapsed="false">
      <c r="A49" s="18"/>
      <c r="B49" s="18"/>
      <c r="C49" s="18"/>
      <c r="D49" s="18"/>
      <c r="E49" s="18"/>
      <c r="F49" s="18"/>
      <c r="G49" s="18"/>
      <c r="H49" s="18"/>
    </row>
    <row r="50" customFormat="false" ht="15" hidden="false" customHeight="true" outlineLevel="0" collapsed="false">
      <c r="A50" s="18"/>
      <c r="B50" s="18"/>
      <c r="C50" s="18"/>
      <c r="D50" s="18"/>
      <c r="E50" s="18"/>
      <c r="F50" s="18"/>
      <c r="G50" s="18"/>
      <c r="H50" s="18"/>
    </row>
    <row r="51" customFormat="false" ht="15" hidden="false" customHeight="true" outlineLevel="0" collapsed="false">
      <c r="A51" s="18"/>
      <c r="B51" s="18"/>
      <c r="C51" s="18"/>
      <c r="D51" s="18"/>
      <c r="E51" s="18"/>
      <c r="F51" s="18"/>
      <c r="G51" s="18"/>
      <c r="H51" s="18"/>
    </row>
    <row r="52" customFormat="false" ht="15" hidden="false" customHeight="true" outlineLevel="0" collapsed="false">
      <c r="A52" s="18"/>
      <c r="B52" s="18"/>
      <c r="C52" s="18"/>
      <c r="D52" s="18"/>
      <c r="E52" s="18"/>
      <c r="F52" s="18"/>
      <c r="G52" s="18"/>
      <c r="H52" s="18"/>
    </row>
    <row r="53" customFormat="false" ht="15" hidden="false" customHeight="true" outlineLevel="0" collapsed="false">
      <c r="A53" s="18"/>
      <c r="B53" s="18"/>
      <c r="C53" s="18"/>
      <c r="D53" s="18"/>
      <c r="E53" s="18"/>
      <c r="F53" s="18"/>
      <c r="G53" s="18"/>
      <c r="H53" s="18"/>
    </row>
  </sheetData>
  <sheetProtection sheet="true" objects="true" scenarios="true" selectLockedCells="true" autoFilter="false"/>
  <mergeCells count="1">
    <mergeCell ref="A1:H1"/>
  </mergeCell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&amp;CLIV PGA | Arbeitshilfe – betriebliche Prüfung erforderlich&amp;RSeite &amp;P von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8"/>
  <sheetViews>
    <sheetView showFormulas="false" showGridLines="false" showRowColHeaders="true" showZeros="true" rightToLeft="false" tabSelected="false" showOutlineSymbols="true" defaultGridColor="true" view="pageBreakPreview" topLeftCell="A1" colorId="64" zoomScale="90" zoomScaleNormal="85" zoomScalePageLayoutView="90" workbookViewId="0">
      <pane xSplit="0" ySplit="3" topLeftCell="A4" activePane="bottomLeft" state="frozen"/>
      <selection pane="topLeft" activeCell="A1" activeCellId="0" sqref="A1"/>
      <selection pane="bottomLeft" activeCell="A1" activeCellId="0" sqref="A1"/>
    </sheetView>
  </sheetViews>
  <sheetFormatPr defaultColWidth="8.54296875" defaultRowHeight="15" customHeight="false" zeroHeight="false" outlineLevelRow="0" outlineLevelCol="0"/>
  <cols>
    <col collapsed="false" customWidth="true" hidden="false" outlineLevel="0" max="1" min="1" style="1" width="26"/>
    <col collapsed="false" customWidth="true" hidden="false" outlineLevel="0" max="2" min="2" style="1" width="65"/>
    <col collapsed="false" customWidth="true" hidden="false" outlineLevel="0" max="4" min="3" style="1" width="12"/>
    <col collapsed="false" customWidth="true" hidden="false" outlineLevel="0" max="5" min="5" style="1" width="22"/>
    <col collapsed="false" customWidth="true" hidden="false" outlineLevel="0" max="6" min="6" style="1" width="42"/>
    <col collapsed="false" customWidth="true" hidden="true" outlineLevel="0" max="10" min="8" style="1" width="13"/>
  </cols>
  <sheetData>
    <row r="1" customFormat="false" ht="15" hidden="false" customHeight="true" outlineLevel="0" collapsed="false">
      <c r="A1" s="20" t="s">
        <v>570</v>
      </c>
      <c r="B1" s="20"/>
      <c r="C1" s="20"/>
      <c r="D1" s="20"/>
      <c r="E1" s="20"/>
      <c r="F1" s="20"/>
      <c r="G1" s="3"/>
      <c r="H1" s="3"/>
      <c r="I1" s="3"/>
      <c r="J1" s="3"/>
    </row>
    <row r="2" customFormat="false" ht="15" hidden="false" customHeight="true" outlineLevel="0" collapsed="false">
      <c r="A2" s="3"/>
      <c r="B2" s="3"/>
      <c r="C2" s="3"/>
      <c r="D2" s="3"/>
      <c r="E2" s="3"/>
      <c r="F2" s="3"/>
      <c r="G2" s="3"/>
      <c r="H2" s="3" t="s">
        <v>322</v>
      </c>
      <c r="I2" s="3" t="s">
        <v>322</v>
      </c>
      <c r="J2" s="3" t="s">
        <v>326</v>
      </c>
    </row>
    <row r="3" customFormat="false" ht="15" hidden="false" customHeight="true" outlineLevel="0" collapsed="false">
      <c r="A3" s="29" t="s">
        <v>571</v>
      </c>
      <c r="B3" s="3"/>
      <c r="C3" s="3"/>
      <c r="D3" s="3"/>
      <c r="E3" s="3"/>
      <c r="F3" s="3"/>
      <c r="G3" s="3"/>
      <c r="H3" s="3" t="s">
        <v>321</v>
      </c>
      <c r="I3" s="3" t="s">
        <v>330</v>
      </c>
      <c r="J3" s="3" t="s">
        <v>332</v>
      </c>
    </row>
    <row r="4" customFormat="false" ht="15" hidden="false" customHeight="true" outlineLevel="0" collapsed="false">
      <c r="A4" s="12" t="s">
        <v>290</v>
      </c>
      <c r="B4" s="12" t="s">
        <v>572</v>
      </c>
      <c r="C4" s="12" t="s">
        <v>573</v>
      </c>
      <c r="D4" s="12" t="s">
        <v>574</v>
      </c>
      <c r="E4" s="12" t="s">
        <v>575</v>
      </c>
      <c r="F4" s="12" t="s">
        <v>576</v>
      </c>
      <c r="G4" s="3"/>
      <c r="H4" s="3" t="s">
        <v>336</v>
      </c>
      <c r="I4" s="3" t="s">
        <v>577</v>
      </c>
      <c r="J4" s="3" t="s">
        <v>339</v>
      </c>
    </row>
    <row r="5" customFormat="false" ht="30" hidden="false" customHeight="true" outlineLevel="0" collapsed="false">
      <c r="A5" s="3" t="s">
        <v>322</v>
      </c>
      <c r="B5" s="3" t="s">
        <v>578</v>
      </c>
      <c r="C5" s="3" t="n">
        <v>1</v>
      </c>
      <c r="D5" s="3" t="n">
        <v>3</v>
      </c>
      <c r="E5" s="3" t="s">
        <v>579</v>
      </c>
      <c r="F5" s="3" t="s">
        <v>580</v>
      </c>
      <c r="G5" s="3"/>
      <c r="H5" s="3"/>
      <c r="I5" s="3"/>
      <c r="J5" s="3" t="s">
        <v>344</v>
      </c>
    </row>
    <row r="6" customFormat="false" ht="30" hidden="false" customHeight="true" outlineLevel="0" collapsed="false">
      <c r="A6" s="3" t="s">
        <v>321</v>
      </c>
      <c r="B6" s="3" t="s">
        <v>581</v>
      </c>
      <c r="C6" s="3" t="n">
        <v>4</v>
      </c>
      <c r="D6" s="3" t="n">
        <v>6</v>
      </c>
      <c r="E6" s="3" t="s">
        <v>582</v>
      </c>
      <c r="F6" s="3" t="s">
        <v>580</v>
      </c>
      <c r="G6" s="3"/>
      <c r="H6" s="3"/>
      <c r="I6" s="3"/>
      <c r="J6" s="3"/>
    </row>
    <row r="7" customFormat="false" ht="30" hidden="false" customHeight="true" outlineLevel="0" collapsed="false">
      <c r="A7" s="3" t="s">
        <v>336</v>
      </c>
      <c r="B7" s="3" t="s">
        <v>583</v>
      </c>
      <c r="C7" s="3" t="n">
        <v>7</v>
      </c>
      <c r="D7" s="3" t="n">
        <v>10</v>
      </c>
      <c r="E7" s="3" t="s">
        <v>584</v>
      </c>
      <c r="F7" s="3" t="s">
        <v>585</v>
      </c>
      <c r="G7" s="3"/>
      <c r="H7" s="3"/>
      <c r="I7" s="3"/>
      <c r="J7" s="3"/>
    </row>
    <row r="8" customFormat="false" ht="15" hidden="false" customHeight="true" outlineLevel="0" collapsed="false">
      <c r="A8" s="3"/>
      <c r="B8" s="3"/>
      <c r="C8" s="3"/>
      <c r="D8" s="3"/>
      <c r="E8" s="3"/>
      <c r="F8" s="3"/>
      <c r="G8" s="3"/>
      <c r="H8" s="3"/>
      <c r="I8" s="3"/>
      <c r="J8" s="3"/>
    </row>
    <row r="9" customFormat="false" ht="15" hidden="false" customHeight="true" outlineLevel="0" collapsed="false">
      <c r="A9" s="3"/>
      <c r="B9" s="3"/>
      <c r="C9" s="3"/>
      <c r="D9" s="3"/>
      <c r="E9" s="3"/>
      <c r="F9" s="3"/>
      <c r="G9" s="3"/>
      <c r="H9" s="3"/>
      <c r="I9" s="3"/>
      <c r="J9" s="3"/>
    </row>
    <row r="10" customFormat="false" ht="15" hidden="false" customHeight="true" outlineLevel="0" collapsed="false">
      <c r="A10" s="29" t="s">
        <v>586</v>
      </c>
      <c r="B10" s="3"/>
      <c r="C10" s="3"/>
      <c r="D10" s="3"/>
      <c r="E10" s="3"/>
      <c r="F10" s="3"/>
      <c r="G10" s="3"/>
      <c r="H10" s="3"/>
      <c r="I10" s="3"/>
      <c r="J10" s="3"/>
    </row>
    <row r="11" customFormat="false" ht="15" hidden="false" customHeight="true" outlineLevel="0" collapsed="false">
      <c r="A11" s="12" t="s">
        <v>30</v>
      </c>
      <c r="B11" s="12" t="s">
        <v>572</v>
      </c>
      <c r="C11" s="12" t="s">
        <v>587</v>
      </c>
      <c r="D11" s="12" t="s">
        <v>588</v>
      </c>
      <c r="E11" s="12" t="s">
        <v>589</v>
      </c>
      <c r="F11" s="12" t="s">
        <v>576</v>
      </c>
      <c r="G11" s="3"/>
      <c r="H11" s="3"/>
      <c r="I11" s="3"/>
      <c r="J11" s="3"/>
    </row>
    <row r="12" customFormat="false" ht="30" hidden="false" customHeight="true" outlineLevel="0" collapsed="false">
      <c r="A12" s="3" t="s">
        <v>322</v>
      </c>
      <c r="B12" s="3" t="s">
        <v>590</v>
      </c>
      <c r="C12" s="3" t="n">
        <v>1</v>
      </c>
      <c r="D12" s="3" t="n">
        <v>3</v>
      </c>
      <c r="E12" s="3" t="s">
        <v>579</v>
      </c>
      <c r="F12" s="3" t="s">
        <v>591</v>
      </c>
      <c r="G12" s="3"/>
      <c r="H12" s="3"/>
      <c r="I12" s="3"/>
      <c r="J12" s="3"/>
    </row>
    <row r="13" customFormat="false" ht="30" hidden="false" customHeight="true" outlineLevel="0" collapsed="false">
      <c r="A13" s="3" t="s">
        <v>330</v>
      </c>
      <c r="B13" s="3" t="s">
        <v>592</v>
      </c>
      <c r="C13" s="3" t="n">
        <v>4</v>
      </c>
      <c r="D13" s="3" t="n">
        <v>6</v>
      </c>
      <c r="E13" s="3" t="s">
        <v>582</v>
      </c>
      <c r="F13" s="3" t="s">
        <v>593</v>
      </c>
      <c r="G13" s="3"/>
      <c r="H13" s="3"/>
      <c r="I13" s="3"/>
      <c r="J13" s="3"/>
    </row>
    <row r="14" customFormat="false" ht="30" hidden="false" customHeight="true" outlineLevel="0" collapsed="false">
      <c r="A14" s="3" t="s">
        <v>577</v>
      </c>
      <c r="B14" s="3" t="s">
        <v>594</v>
      </c>
      <c r="C14" s="3" t="n">
        <v>7</v>
      </c>
      <c r="D14" s="3" t="n">
        <v>10</v>
      </c>
      <c r="E14" s="3" t="s">
        <v>584</v>
      </c>
      <c r="F14" s="3" t="s">
        <v>595</v>
      </c>
      <c r="G14" s="3"/>
      <c r="H14" s="3"/>
      <c r="I14" s="3"/>
      <c r="J14" s="3"/>
    </row>
    <row r="15" customFormat="false" ht="15" hidden="false" customHeight="true" outlineLevel="0" collapsed="false">
      <c r="A15" s="3"/>
      <c r="B15" s="3"/>
      <c r="C15" s="3"/>
      <c r="D15" s="3"/>
      <c r="E15" s="3"/>
      <c r="F15" s="3"/>
      <c r="G15" s="3"/>
      <c r="H15" s="3"/>
      <c r="I15" s="3"/>
      <c r="J15" s="3"/>
    </row>
    <row r="16" customFormat="false" ht="15" hidden="false" customHeight="true" outlineLevel="0" collapsed="false">
      <c r="A16" s="3"/>
      <c r="B16" s="3"/>
      <c r="C16" s="3"/>
      <c r="D16" s="3"/>
      <c r="E16" s="3"/>
      <c r="F16" s="3"/>
      <c r="G16" s="3"/>
      <c r="H16" s="3"/>
      <c r="I16" s="3"/>
      <c r="J16" s="3"/>
    </row>
    <row r="17" customFormat="false" ht="15" hidden="false" customHeight="true" outlineLevel="0" collapsed="false">
      <c r="A17" s="29" t="s">
        <v>596</v>
      </c>
      <c r="B17" s="3"/>
      <c r="C17" s="3"/>
      <c r="D17" s="3"/>
      <c r="E17" s="3"/>
      <c r="F17" s="3"/>
      <c r="G17" s="3"/>
      <c r="H17" s="3"/>
      <c r="I17" s="3"/>
      <c r="J17" s="3"/>
    </row>
    <row r="18" customFormat="false" ht="15" hidden="false" customHeight="true" outlineLevel="0" collapsed="false">
      <c r="A18" s="12" t="s">
        <v>597</v>
      </c>
      <c r="B18" s="12" t="s">
        <v>598</v>
      </c>
      <c r="C18" s="12" t="s">
        <v>599</v>
      </c>
      <c r="D18" s="12" t="s">
        <v>32</v>
      </c>
      <c r="E18" s="12" t="s">
        <v>600</v>
      </c>
      <c r="F18" s="12" t="s">
        <v>576</v>
      </c>
      <c r="G18" s="3"/>
      <c r="H18" s="3"/>
      <c r="I18" s="3"/>
      <c r="J18" s="3"/>
    </row>
    <row r="19" customFormat="false" ht="15" hidden="false" customHeight="true" outlineLevel="0" collapsed="false">
      <c r="A19" s="3" t="s">
        <v>326</v>
      </c>
      <c r="B19" s="3" t="s">
        <v>601</v>
      </c>
      <c r="C19" s="3" t="s">
        <v>602</v>
      </c>
      <c r="D19" s="3" t="n">
        <v>0</v>
      </c>
      <c r="E19" s="3" t="s">
        <v>323</v>
      </c>
      <c r="F19" s="3" t="s">
        <v>603</v>
      </c>
      <c r="G19" s="3"/>
      <c r="H19" s="3"/>
      <c r="I19" s="3"/>
      <c r="J19" s="3"/>
    </row>
    <row r="20" customFormat="false" ht="15" hidden="false" customHeight="true" outlineLevel="0" collapsed="false">
      <c r="A20" s="3" t="s">
        <v>332</v>
      </c>
      <c r="B20" s="3" t="s">
        <v>604</v>
      </c>
      <c r="C20" s="3" t="s">
        <v>332</v>
      </c>
      <c r="D20" s="3" t="n">
        <v>1</v>
      </c>
      <c r="E20" s="3" t="s">
        <v>323</v>
      </c>
      <c r="F20" s="3" t="s">
        <v>605</v>
      </c>
      <c r="G20" s="3"/>
      <c r="H20" s="3"/>
      <c r="I20" s="3"/>
      <c r="J20" s="3"/>
    </row>
    <row r="21" customFormat="false" ht="15" hidden="false" customHeight="true" outlineLevel="0" collapsed="false">
      <c r="A21" s="3" t="s">
        <v>339</v>
      </c>
      <c r="B21" s="3" t="s">
        <v>606</v>
      </c>
      <c r="C21" s="3" t="s">
        <v>339</v>
      </c>
      <c r="D21" s="3" t="n">
        <v>2</v>
      </c>
      <c r="E21" s="3" t="s">
        <v>323</v>
      </c>
      <c r="F21" s="3" t="s">
        <v>607</v>
      </c>
      <c r="G21" s="3"/>
      <c r="H21" s="3"/>
      <c r="I21" s="3"/>
      <c r="J21" s="3"/>
    </row>
    <row r="22" customFormat="false" ht="45" hidden="false" customHeight="true" outlineLevel="0" collapsed="false">
      <c r="A22" s="3" t="s">
        <v>344</v>
      </c>
      <c r="B22" s="3" t="s">
        <v>608</v>
      </c>
      <c r="C22" s="3" t="s">
        <v>609</v>
      </c>
      <c r="D22" s="3"/>
      <c r="E22" s="3" t="s">
        <v>610</v>
      </c>
      <c r="F22" s="3" t="s">
        <v>611</v>
      </c>
      <c r="G22" s="3"/>
      <c r="H22" s="3"/>
      <c r="I22" s="3"/>
      <c r="J22" s="3"/>
    </row>
    <row r="23" customFormat="false" ht="15" hidden="false" customHeight="true" outlineLevel="0" collapsed="false">
      <c r="A23" s="3"/>
      <c r="B23" s="3"/>
      <c r="C23" s="3"/>
      <c r="D23" s="3"/>
      <c r="E23" s="3"/>
      <c r="F23" s="3"/>
      <c r="G23" s="3"/>
      <c r="H23" s="3"/>
      <c r="I23" s="3"/>
      <c r="J23" s="3"/>
    </row>
    <row r="24" customFormat="false" ht="15" hidden="false" customHeight="true" outlineLevel="0" collapsed="false">
      <c r="A24" s="3"/>
      <c r="B24" s="3"/>
      <c r="C24" s="3"/>
      <c r="D24" s="3"/>
      <c r="E24" s="3"/>
      <c r="F24" s="3"/>
      <c r="G24" s="3"/>
      <c r="H24" s="3"/>
      <c r="I24" s="3"/>
      <c r="J24" s="3"/>
    </row>
    <row r="25" customFormat="false" ht="60" hidden="false" customHeight="true" outlineLevel="0" collapsed="false">
      <c r="A25" s="30" t="s">
        <v>612</v>
      </c>
      <c r="B25" s="30"/>
      <c r="C25" s="30"/>
      <c r="D25" s="30"/>
      <c r="E25" s="30"/>
      <c r="F25" s="30"/>
      <c r="G25" s="3"/>
      <c r="H25" s="3"/>
      <c r="I25" s="3"/>
      <c r="J25" s="3"/>
    </row>
    <row r="26" customFormat="false" ht="15" hidden="false" customHeight="true" outlineLevel="0" collapsed="false">
      <c r="A26" s="30"/>
      <c r="B26" s="30"/>
      <c r="C26" s="30"/>
      <c r="D26" s="30"/>
      <c r="E26" s="30"/>
      <c r="F26" s="30"/>
      <c r="G26" s="3"/>
      <c r="H26" s="3"/>
      <c r="I26" s="3"/>
      <c r="J26" s="3"/>
    </row>
    <row r="27" customFormat="false" ht="15" hidden="false" customHeight="true" outlineLevel="0" collapsed="false">
      <c r="A27" s="3"/>
      <c r="B27" s="3"/>
      <c r="C27" s="3"/>
      <c r="D27" s="3"/>
      <c r="E27" s="3"/>
      <c r="F27" s="3"/>
      <c r="G27" s="3"/>
      <c r="H27" s="3"/>
      <c r="I27" s="3"/>
      <c r="J27" s="3"/>
    </row>
    <row r="28" customFormat="false" ht="15" hidden="false" customHeight="true" outlineLevel="0" collapsed="false">
      <c r="A28" s="3" t="s">
        <v>297</v>
      </c>
      <c r="B28" s="7" t="s">
        <v>613</v>
      </c>
      <c r="C28" s="3"/>
      <c r="D28" s="3"/>
      <c r="E28" s="3"/>
      <c r="F28" s="3"/>
      <c r="G28" s="3"/>
      <c r="H28" s="3"/>
      <c r="I28" s="3"/>
      <c r="J28" s="3"/>
    </row>
  </sheetData>
  <sheetProtection sheet="true" selectLockedCells="true" autoFilter="false"/>
  <mergeCells count="2">
    <mergeCell ref="A1:F1"/>
    <mergeCell ref="A25:F26"/>
  </mergeCells>
  <hyperlinks>
    <hyperlink ref="B28" r:id="rId2" display="https://publikationen.dguv.de/widgets/pdf/download/article/1004"/>
  </hyperlink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6"/>
  <sheetViews>
    <sheetView showFormulas="false" showGridLines="false" showRowColHeaders="true" showZeros="true" rightToLeft="false" tabSelected="false" showOutlineSymbols="true" defaultGridColor="true" view="pageBreakPreview" topLeftCell="A1" colorId="64" zoomScale="90" zoomScaleNormal="85" zoomScalePageLayoutView="90" workbookViewId="0">
      <pane xSplit="0" ySplit="2" topLeftCell="A3" activePane="bottomLeft" state="frozen"/>
      <selection pane="topLeft" activeCell="A1" activeCellId="0" sqref="A1"/>
      <selection pane="bottomLeft" activeCell="A1" activeCellId="0" sqref="A1"/>
    </sheetView>
  </sheetViews>
  <sheetFormatPr defaultColWidth="8.54296875" defaultRowHeight="15" customHeight="false" zeroHeight="false" outlineLevelRow="0" outlineLevelCol="0"/>
  <cols>
    <col collapsed="false" customWidth="true" hidden="false" outlineLevel="0" max="6" min="1" style="1" width="25"/>
  </cols>
  <sheetData>
    <row r="1" customFormat="false" ht="31.5" hidden="false" customHeight="true" outlineLevel="0" collapsed="false">
      <c r="A1" s="2" t="s">
        <v>614</v>
      </c>
      <c r="B1" s="2"/>
      <c r="C1" s="2"/>
      <c r="D1" s="2"/>
      <c r="E1" s="2"/>
      <c r="F1" s="2"/>
      <c r="G1" s="2"/>
      <c r="H1" s="2"/>
      <c r="I1" s="2"/>
    </row>
    <row r="2" customFormat="false" ht="15" hidden="false" customHeight="true" outlineLevel="0" collapsed="false">
      <c r="A2" s="3"/>
      <c r="B2" s="3"/>
      <c r="C2" s="3"/>
      <c r="D2" s="3"/>
      <c r="E2" s="3"/>
      <c r="F2" s="3"/>
      <c r="G2" s="3"/>
      <c r="H2" s="3"/>
      <c r="I2" s="3"/>
    </row>
    <row r="3" customFormat="false" ht="15" hidden="false" customHeight="true" outlineLevel="0" collapsed="false">
      <c r="A3" s="5" t="s">
        <v>615</v>
      </c>
      <c r="B3" s="12" t="n">
        <v>1</v>
      </c>
      <c r="C3" s="12" t="n">
        <v>2</v>
      </c>
      <c r="D3" s="12" t="n">
        <v>3</v>
      </c>
      <c r="E3" s="12" t="n">
        <v>4</v>
      </c>
      <c r="F3" s="12" t="n">
        <v>5</v>
      </c>
      <c r="G3" s="3"/>
      <c r="H3" s="3"/>
      <c r="I3" s="3"/>
    </row>
    <row r="4" customFormat="false" ht="34.5" hidden="false" customHeight="true" outlineLevel="0" collapsed="false">
      <c r="A4" s="12" t="s">
        <v>616</v>
      </c>
      <c r="B4" s="31" t="n">
        <v>5</v>
      </c>
      <c r="C4" s="32" t="n">
        <v>10</v>
      </c>
      <c r="D4" s="32" t="n">
        <v>15</v>
      </c>
      <c r="E4" s="33" t="n">
        <v>20</v>
      </c>
      <c r="F4" s="33" t="n">
        <v>25</v>
      </c>
      <c r="G4" s="3"/>
      <c r="H4" s="3"/>
      <c r="I4" s="3"/>
    </row>
    <row r="5" customFormat="false" ht="34.5" hidden="false" customHeight="true" outlineLevel="0" collapsed="false">
      <c r="A5" s="12" t="s">
        <v>617</v>
      </c>
      <c r="B5" s="34" t="n">
        <v>4</v>
      </c>
      <c r="C5" s="31" t="n">
        <v>8</v>
      </c>
      <c r="D5" s="32" t="n">
        <v>12</v>
      </c>
      <c r="E5" s="32" t="n">
        <v>16</v>
      </c>
      <c r="F5" s="33" t="n">
        <v>20</v>
      </c>
      <c r="G5" s="3"/>
      <c r="H5" s="3"/>
      <c r="I5" s="3"/>
    </row>
    <row r="6" customFormat="false" ht="34.5" hidden="false" customHeight="true" outlineLevel="0" collapsed="false">
      <c r="A6" s="12" t="s">
        <v>618</v>
      </c>
      <c r="B6" s="34" t="n">
        <v>3</v>
      </c>
      <c r="C6" s="31" t="n">
        <v>6</v>
      </c>
      <c r="D6" s="31" t="n">
        <v>9</v>
      </c>
      <c r="E6" s="32" t="n">
        <v>12</v>
      </c>
      <c r="F6" s="32" t="n">
        <v>15</v>
      </c>
      <c r="G6" s="3"/>
      <c r="H6" s="3"/>
      <c r="I6" s="3"/>
    </row>
    <row r="7" customFormat="false" ht="34.5" hidden="false" customHeight="true" outlineLevel="0" collapsed="false">
      <c r="A7" s="12" t="s">
        <v>619</v>
      </c>
      <c r="B7" s="34" t="n">
        <v>2</v>
      </c>
      <c r="C7" s="34" t="n">
        <v>4</v>
      </c>
      <c r="D7" s="31" t="n">
        <v>6</v>
      </c>
      <c r="E7" s="31" t="n">
        <v>8</v>
      </c>
      <c r="F7" s="32" t="n">
        <v>10</v>
      </c>
      <c r="G7" s="3"/>
      <c r="H7" s="3"/>
      <c r="I7" s="3"/>
    </row>
    <row r="8" customFormat="false" ht="34.5" hidden="false" customHeight="true" outlineLevel="0" collapsed="false">
      <c r="A8" s="12" t="s">
        <v>620</v>
      </c>
      <c r="B8" s="34" t="n">
        <v>1</v>
      </c>
      <c r="C8" s="34" t="n">
        <v>2</v>
      </c>
      <c r="D8" s="34" t="n">
        <v>3</v>
      </c>
      <c r="E8" s="34" t="n">
        <v>4</v>
      </c>
      <c r="F8" s="31" t="n">
        <v>5</v>
      </c>
      <c r="G8" s="3"/>
      <c r="H8" s="3"/>
      <c r="I8" s="3"/>
    </row>
    <row r="9" customFormat="false" ht="15" hidden="false" customHeight="true" outlineLevel="0" collapsed="false">
      <c r="A9" s="3"/>
      <c r="B9" s="3"/>
      <c r="C9" s="3"/>
      <c r="D9" s="3"/>
      <c r="E9" s="3"/>
      <c r="F9" s="3"/>
      <c r="G9" s="3"/>
      <c r="H9" s="3"/>
      <c r="I9" s="3"/>
    </row>
    <row r="10" customFormat="false" ht="15" hidden="false" customHeight="true" outlineLevel="0" collapsed="false">
      <c r="A10" s="3"/>
      <c r="B10" s="3"/>
      <c r="C10" s="3"/>
      <c r="D10" s="3"/>
      <c r="E10" s="3"/>
      <c r="F10" s="3"/>
      <c r="G10" s="3"/>
      <c r="H10" s="3"/>
      <c r="I10" s="3"/>
    </row>
    <row r="11" customFormat="false" ht="15" hidden="false" customHeight="true" outlineLevel="0" collapsed="false">
      <c r="A11" s="3" t="s">
        <v>621</v>
      </c>
      <c r="B11" s="35" t="s">
        <v>622</v>
      </c>
      <c r="C11" s="36" t="s">
        <v>623</v>
      </c>
      <c r="D11" s="13" t="s">
        <v>624</v>
      </c>
      <c r="E11" s="11" t="s">
        <v>625</v>
      </c>
      <c r="F11" s="3"/>
      <c r="G11" s="3"/>
      <c r="H11" s="3"/>
      <c r="I11" s="3"/>
    </row>
    <row r="12" customFormat="false" ht="15" hidden="false" customHeight="true" outlineLevel="0" collapsed="false">
      <c r="A12" s="3"/>
      <c r="B12" s="3"/>
      <c r="C12" s="3"/>
      <c r="D12" s="3"/>
      <c r="E12" s="3"/>
      <c r="F12" s="3"/>
      <c r="G12" s="3"/>
      <c r="H12" s="3"/>
      <c r="I12" s="3"/>
    </row>
    <row r="13" customFormat="false" ht="45" hidden="false" customHeight="true" outlineLevel="0" collapsed="false">
      <c r="A13" s="3" t="s">
        <v>626</v>
      </c>
      <c r="B13" s="30" t="s">
        <v>627</v>
      </c>
      <c r="C13" s="30"/>
      <c r="D13" s="30"/>
      <c r="E13" s="30"/>
      <c r="F13" s="30"/>
      <c r="G13" s="3"/>
      <c r="H13" s="3"/>
      <c r="I13" s="3"/>
    </row>
    <row r="14" customFormat="false" ht="15" hidden="false" customHeight="true" outlineLevel="0" collapsed="false">
      <c r="A14" s="3"/>
      <c r="B14" s="30"/>
      <c r="C14" s="30"/>
      <c r="D14" s="30"/>
      <c r="E14" s="30"/>
      <c r="F14" s="30"/>
      <c r="G14" s="3"/>
      <c r="H14" s="3"/>
      <c r="I14" s="3"/>
    </row>
    <row r="15" customFormat="false" ht="15" hidden="false" customHeight="true" outlineLevel="0" collapsed="false">
      <c r="A15" s="3"/>
      <c r="B15" s="3"/>
      <c r="C15" s="3"/>
      <c r="D15" s="3"/>
      <c r="E15" s="3"/>
      <c r="F15" s="3"/>
      <c r="G15" s="3"/>
      <c r="H15" s="3"/>
      <c r="I15" s="3"/>
    </row>
    <row r="16" customFormat="false" ht="15" hidden="false" customHeight="true" outlineLevel="0" collapsed="false">
      <c r="A16" s="3" t="s">
        <v>628</v>
      </c>
      <c r="B16" s="3" t="s">
        <v>629</v>
      </c>
      <c r="C16" s="3" t="s">
        <v>630</v>
      </c>
      <c r="D16" s="3" t="s">
        <v>631</v>
      </c>
      <c r="E16" s="3" t="s">
        <v>632</v>
      </c>
      <c r="F16" s="3"/>
      <c r="G16" s="3"/>
      <c r="H16" s="3"/>
      <c r="I16" s="3"/>
    </row>
  </sheetData>
  <sheetProtection sheet="true" selectLockedCells="true" autoFilter="false"/>
  <mergeCells count="2">
    <mergeCell ref="A1:I1"/>
    <mergeCell ref="B13:F14"/>
  </mergeCell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&amp;CLIV PGA | Arbeitshilfe – betriebliche Prüfung erforderlich&amp;RSeite &amp;P von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08"/>
  <sheetViews>
    <sheetView showFormulas="false" showGridLines="false" showRowColHeaders="true" showZeros="true" rightToLeft="false" tabSelected="false" showOutlineSymbols="true" defaultGridColor="true" view="pageBreakPreview" topLeftCell="A1" colorId="64" zoomScale="90" zoomScaleNormal="85" zoomScalePageLayoutView="90" workbookViewId="0">
      <pane xSplit="0" ySplit="6" topLeftCell="A7" activePane="bottomLeft" state="frozen"/>
      <selection pane="topLeft" activeCell="A1" activeCellId="0" sqref="A1"/>
      <selection pane="bottomLeft" activeCell="A90" activeCellId="0" sqref="A90"/>
    </sheetView>
  </sheetViews>
  <sheetFormatPr defaultColWidth="8.54296875" defaultRowHeight="15" customHeight="false" zeroHeight="false" outlineLevelRow="0" outlineLevelCol="0"/>
  <cols>
    <col collapsed="false" customWidth="true" hidden="false" outlineLevel="0" max="1" min="1" style="1" width="18"/>
    <col collapsed="false" customWidth="true" hidden="false" outlineLevel="0" max="3" min="2" style="1" width="34"/>
    <col collapsed="false" customWidth="true" hidden="false" outlineLevel="0" max="4" min="4" style="1" width="20"/>
    <col collapsed="false" customWidth="true" hidden="false" outlineLevel="0" max="5" min="5" style="1" width="32"/>
    <col collapsed="false" customWidth="true" hidden="false" outlineLevel="0" max="7" min="6" style="1" width="28"/>
    <col collapsed="false" customWidth="true" hidden="false" outlineLevel="0" max="8" min="8" style="1" width="32"/>
  </cols>
  <sheetData>
    <row r="1" customFormat="false" ht="31.5" hidden="false" customHeight="true" outlineLevel="0" collapsed="false">
      <c r="A1" s="2" t="s">
        <v>633</v>
      </c>
      <c r="B1" s="2"/>
      <c r="C1" s="2"/>
      <c r="D1" s="2"/>
      <c r="E1" s="2"/>
      <c r="F1" s="2"/>
      <c r="G1" s="2"/>
      <c r="H1" s="2"/>
    </row>
    <row r="2" customFormat="false" ht="30" hidden="false" customHeight="true" outlineLevel="0" collapsed="false">
      <c r="A2" s="3"/>
      <c r="B2" s="3"/>
      <c r="C2" s="3"/>
      <c r="D2" s="3"/>
      <c r="E2" s="3"/>
      <c r="F2" s="3"/>
      <c r="G2" s="3"/>
      <c r="H2" s="3"/>
    </row>
    <row r="3" customFormat="false" ht="60" hidden="false" customHeight="true" outlineLevel="0" collapsed="false">
      <c r="A3" s="21" t="s">
        <v>634</v>
      </c>
      <c r="B3" s="21"/>
      <c r="C3" s="21"/>
      <c r="D3" s="21"/>
      <c r="E3" s="21"/>
      <c r="F3" s="21"/>
      <c r="G3" s="21"/>
      <c r="H3" s="21"/>
    </row>
    <row r="4" customFormat="false" ht="30" hidden="false" customHeight="true" outlineLevel="0" collapsed="false">
      <c r="A4" s="21"/>
      <c r="B4" s="21"/>
      <c r="C4" s="21"/>
      <c r="D4" s="21"/>
      <c r="E4" s="21"/>
      <c r="F4" s="21"/>
      <c r="G4" s="21"/>
      <c r="H4" s="21"/>
    </row>
    <row r="5" customFormat="false" ht="30" hidden="false" customHeight="true" outlineLevel="0" collapsed="false">
      <c r="A5" s="3"/>
      <c r="B5" s="3"/>
      <c r="C5" s="3"/>
      <c r="D5" s="3"/>
      <c r="E5" s="3"/>
      <c r="F5" s="3"/>
      <c r="G5" s="3"/>
      <c r="H5" s="3"/>
    </row>
    <row r="6" customFormat="false" ht="24" hidden="false" customHeight="true" outlineLevel="0" collapsed="false">
      <c r="A6" s="37" t="s">
        <v>635</v>
      </c>
      <c r="B6" s="37"/>
      <c r="C6" s="37"/>
      <c r="D6" s="37"/>
      <c r="E6" s="37"/>
      <c r="F6" s="37"/>
      <c r="G6" s="37"/>
      <c r="H6" s="37"/>
    </row>
    <row r="7" customFormat="false" ht="30" hidden="false" customHeight="true" outlineLevel="0" collapsed="false">
      <c r="A7" s="38" t="s">
        <v>52</v>
      </c>
      <c r="B7" s="38" t="s">
        <v>636</v>
      </c>
      <c r="C7" s="38" t="s">
        <v>637</v>
      </c>
      <c r="D7" s="38" t="s">
        <v>468</v>
      </c>
      <c r="E7" s="38" t="s">
        <v>638</v>
      </c>
      <c r="F7" s="38" t="s">
        <v>639</v>
      </c>
      <c r="G7" s="38" t="s">
        <v>640</v>
      </c>
      <c r="H7" s="38" t="s">
        <v>641</v>
      </c>
    </row>
    <row r="8" customFormat="false" ht="30" hidden="false" customHeight="true" outlineLevel="0" collapsed="false">
      <c r="A8" s="3" t="s">
        <v>58</v>
      </c>
      <c r="B8" s="3" t="s">
        <v>642</v>
      </c>
      <c r="C8" s="3" t="s">
        <v>643</v>
      </c>
      <c r="D8" s="3" t="s">
        <v>644</v>
      </c>
      <c r="E8" s="3" t="s">
        <v>645</v>
      </c>
      <c r="F8" s="3" t="s">
        <v>646</v>
      </c>
      <c r="G8" s="3" t="s">
        <v>647</v>
      </c>
      <c r="H8" s="3" t="s">
        <v>648</v>
      </c>
    </row>
    <row r="9" customFormat="false" ht="30" hidden="false" customHeight="true" outlineLevel="0" collapsed="false">
      <c r="A9" s="3" t="s">
        <v>64</v>
      </c>
      <c r="B9" s="3" t="s">
        <v>649</v>
      </c>
      <c r="C9" s="3" t="s">
        <v>650</v>
      </c>
      <c r="D9" s="3" t="s">
        <v>651</v>
      </c>
      <c r="E9" s="3" t="s">
        <v>652</v>
      </c>
      <c r="F9" s="3" t="s">
        <v>653</v>
      </c>
      <c r="G9" s="3" t="s">
        <v>654</v>
      </c>
      <c r="H9" s="3" t="s">
        <v>655</v>
      </c>
    </row>
    <row r="10" customFormat="false" ht="30" hidden="false" customHeight="true" outlineLevel="0" collapsed="false">
      <c r="A10" s="3" t="s">
        <v>67</v>
      </c>
      <c r="B10" s="3" t="s">
        <v>656</v>
      </c>
      <c r="C10" s="3" t="s">
        <v>657</v>
      </c>
      <c r="D10" s="3" t="s">
        <v>658</v>
      </c>
      <c r="E10" s="3" t="s">
        <v>659</v>
      </c>
      <c r="F10" s="3" t="s">
        <v>660</v>
      </c>
      <c r="G10" s="3" t="s">
        <v>661</v>
      </c>
      <c r="H10" s="3" t="s">
        <v>662</v>
      </c>
    </row>
    <row r="11" customFormat="false" ht="30" hidden="false" customHeight="true" outlineLevel="0" collapsed="false">
      <c r="A11" s="3" t="s">
        <v>70</v>
      </c>
      <c r="B11" s="3" t="s">
        <v>663</v>
      </c>
      <c r="C11" s="3" t="s">
        <v>664</v>
      </c>
      <c r="D11" s="3" t="s">
        <v>651</v>
      </c>
      <c r="E11" s="3" t="s">
        <v>652</v>
      </c>
      <c r="F11" s="3" t="s">
        <v>653</v>
      </c>
      <c r="G11" s="3" t="s">
        <v>665</v>
      </c>
      <c r="H11" s="3" t="s">
        <v>666</v>
      </c>
    </row>
    <row r="12" customFormat="false" ht="30" hidden="false" customHeight="true" outlineLevel="0" collapsed="false">
      <c r="A12" s="3" t="s">
        <v>73</v>
      </c>
      <c r="B12" s="3" t="s">
        <v>667</v>
      </c>
      <c r="C12" s="3" t="s">
        <v>668</v>
      </c>
      <c r="D12" s="3" t="s">
        <v>669</v>
      </c>
      <c r="E12" s="3" t="s">
        <v>670</v>
      </c>
      <c r="F12" s="3" t="s">
        <v>671</v>
      </c>
      <c r="G12" s="3" t="s">
        <v>672</v>
      </c>
      <c r="H12" s="3" t="s">
        <v>673</v>
      </c>
    </row>
    <row r="13" customFormat="false" ht="30" hidden="false" customHeight="true" outlineLevel="0" collapsed="false">
      <c r="A13" s="3" t="s">
        <v>76</v>
      </c>
      <c r="B13" s="3" t="s">
        <v>674</v>
      </c>
      <c r="C13" s="3" t="s">
        <v>675</v>
      </c>
      <c r="D13" s="3" t="s">
        <v>676</v>
      </c>
      <c r="E13" s="3" t="s">
        <v>677</v>
      </c>
      <c r="F13" s="3" t="s">
        <v>678</v>
      </c>
      <c r="G13" s="3" t="s">
        <v>679</v>
      </c>
      <c r="H13" s="3" t="s">
        <v>680</v>
      </c>
    </row>
    <row r="14" customFormat="false" ht="30" hidden="false" customHeight="true" outlineLevel="0" collapsed="false">
      <c r="A14" s="3" t="s">
        <v>79</v>
      </c>
      <c r="B14" s="3" t="s">
        <v>681</v>
      </c>
      <c r="C14" s="3" t="s">
        <v>682</v>
      </c>
      <c r="D14" s="3" t="s">
        <v>683</v>
      </c>
      <c r="E14" s="3" t="s">
        <v>684</v>
      </c>
      <c r="F14" s="3" t="s">
        <v>685</v>
      </c>
      <c r="G14" s="3" t="s">
        <v>686</v>
      </c>
      <c r="H14" s="3" t="s">
        <v>687</v>
      </c>
    </row>
    <row r="15" customFormat="false" ht="30" hidden="false" customHeight="true" outlineLevel="0" collapsed="false">
      <c r="A15" s="3" t="s">
        <v>82</v>
      </c>
      <c r="B15" s="3" t="s">
        <v>688</v>
      </c>
      <c r="C15" s="3" t="s">
        <v>689</v>
      </c>
      <c r="D15" s="3" t="s">
        <v>690</v>
      </c>
      <c r="E15" s="3" t="s">
        <v>691</v>
      </c>
      <c r="F15" s="3" t="s">
        <v>692</v>
      </c>
      <c r="G15" s="3" t="s">
        <v>693</v>
      </c>
      <c r="H15" s="3" t="s">
        <v>694</v>
      </c>
    </row>
    <row r="16" customFormat="false" ht="30" hidden="false" customHeight="true" outlineLevel="0" collapsed="false">
      <c r="A16" s="3" t="s">
        <v>85</v>
      </c>
      <c r="B16" s="3" t="s">
        <v>695</v>
      </c>
      <c r="C16" s="3" t="s">
        <v>696</v>
      </c>
      <c r="D16" s="3" t="s">
        <v>697</v>
      </c>
      <c r="E16" s="3" t="s">
        <v>698</v>
      </c>
      <c r="F16" s="3" t="s">
        <v>699</v>
      </c>
      <c r="G16" s="3" t="s">
        <v>700</v>
      </c>
      <c r="H16" s="3" t="s">
        <v>701</v>
      </c>
    </row>
    <row r="17" customFormat="false" ht="30" hidden="false" customHeight="true" outlineLevel="0" collapsed="false">
      <c r="A17" s="3"/>
      <c r="B17" s="3"/>
      <c r="C17" s="3"/>
      <c r="D17" s="3"/>
      <c r="E17" s="3"/>
      <c r="F17" s="3"/>
      <c r="G17" s="3"/>
      <c r="H17" s="3"/>
    </row>
    <row r="18" customFormat="false" ht="24" hidden="false" customHeight="true" outlineLevel="0" collapsed="false">
      <c r="A18" s="37" t="s">
        <v>702</v>
      </c>
      <c r="B18" s="37"/>
      <c r="C18" s="37"/>
      <c r="D18" s="37"/>
      <c r="E18" s="37"/>
      <c r="F18" s="37"/>
      <c r="G18" s="37"/>
      <c r="H18" s="37"/>
    </row>
    <row r="19" customFormat="false" ht="30" hidden="false" customHeight="true" outlineLevel="0" collapsed="false">
      <c r="A19" s="38" t="s">
        <v>703</v>
      </c>
      <c r="B19" s="38" t="s">
        <v>704</v>
      </c>
      <c r="C19" s="38" t="s">
        <v>705</v>
      </c>
      <c r="D19" s="38" t="s">
        <v>706</v>
      </c>
      <c r="E19" s="38" t="s">
        <v>707</v>
      </c>
      <c r="F19" s="38" t="s">
        <v>708</v>
      </c>
      <c r="G19" s="38" t="s">
        <v>709</v>
      </c>
      <c r="H19" s="38" t="s">
        <v>710</v>
      </c>
    </row>
    <row r="20" customFormat="false" ht="30" hidden="false" customHeight="true" outlineLevel="0" collapsed="false">
      <c r="A20" s="3" t="s">
        <v>26</v>
      </c>
      <c r="B20" s="3" t="s">
        <v>322</v>
      </c>
      <c r="C20" s="3" t="s">
        <v>711</v>
      </c>
      <c r="D20" s="3" t="s">
        <v>712</v>
      </c>
      <c r="E20" s="3" t="s">
        <v>713</v>
      </c>
      <c r="F20" s="3" t="s">
        <v>714</v>
      </c>
      <c r="G20" s="3" t="s">
        <v>715</v>
      </c>
      <c r="H20" s="3" t="s">
        <v>716</v>
      </c>
    </row>
    <row r="21" customFormat="false" ht="30" hidden="false" customHeight="true" outlineLevel="0" collapsed="false">
      <c r="A21" s="3" t="s">
        <v>26</v>
      </c>
      <c r="B21" s="3" t="s">
        <v>321</v>
      </c>
      <c r="C21" s="3" t="s">
        <v>717</v>
      </c>
      <c r="D21" s="3" t="s">
        <v>718</v>
      </c>
      <c r="E21" s="3" t="s">
        <v>713</v>
      </c>
      <c r="F21" s="3" t="s">
        <v>719</v>
      </c>
      <c r="G21" s="3" t="s">
        <v>715</v>
      </c>
      <c r="H21" s="3" t="s">
        <v>716</v>
      </c>
    </row>
    <row r="22" customFormat="false" ht="30" hidden="false" customHeight="true" outlineLevel="0" collapsed="false">
      <c r="A22" s="3" t="s">
        <v>26</v>
      </c>
      <c r="B22" s="3" t="s">
        <v>336</v>
      </c>
      <c r="C22" s="3" t="s">
        <v>720</v>
      </c>
      <c r="D22" s="3" t="s">
        <v>721</v>
      </c>
      <c r="E22" s="3" t="s">
        <v>713</v>
      </c>
      <c r="F22" s="3" t="s">
        <v>722</v>
      </c>
      <c r="G22" s="3" t="s">
        <v>723</v>
      </c>
      <c r="H22" s="3" t="s">
        <v>716</v>
      </c>
    </row>
    <row r="23" customFormat="false" ht="30" hidden="false" customHeight="true" outlineLevel="0" collapsed="false">
      <c r="A23" s="3" t="s">
        <v>29</v>
      </c>
      <c r="B23" s="3" t="s">
        <v>322</v>
      </c>
      <c r="C23" s="3" t="s">
        <v>711</v>
      </c>
      <c r="D23" s="3" t="s">
        <v>724</v>
      </c>
      <c r="E23" s="3" t="s">
        <v>713</v>
      </c>
      <c r="F23" s="3" t="s">
        <v>725</v>
      </c>
      <c r="G23" s="3" t="s">
        <v>726</v>
      </c>
      <c r="H23" s="3" t="s">
        <v>716</v>
      </c>
    </row>
    <row r="24" customFormat="false" ht="30" hidden="false" customHeight="true" outlineLevel="0" collapsed="false">
      <c r="A24" s="3" t="s">
        <v>29</v>
      </c>
      <c r="B24" s="3" t="s">
        <v>330</v>
      </c>
      <c r="C24" s="3" t="s">
        <v>717</v>
      </c>
      <c r="D24" s="3" t="s">
        <v>727</v>
      </c>
      <c r="E24" s="3" t="s">
        <v>713</v>
      </c>
      <c r="F24" s="3" t="s">
        <v>728</v>
      </c>
      <c r="G24" s="3" t="s">
        <v>726</v>
      </c>
      <c r="H24" s="3" t="s">
        <v>716</v>
      </c>
    </row>
    <row r="25" customFormat="false" ht="30" hidden="false" customHeight="true" outlineLevel="0" collapsed="false">
      <c r="A25" s="3" t="s">
        <v>29</v>
      </c>
      <c r="B25" s="3" t="s">
        <v>577</v>
      </c>
      <c r="C25" s="3" t="s">
        <v>720</v>
      </c>
      <c r="D25" s="3" t="s">
        <v>729</v>
      </c>
      <c r="E25" s="3" t="s">
        <v>713</v>
      </c>
      <c r="F25" s="3" t="s">
        <v>730</v>
      </c>
      <c r="G25" s="3" t="s">
        <v>731</v>
      </c>
      <c r="H25" s="3" t="s">
        <v>716</v>
      </c>
    </row>
    <row r="26" customFormat="false" ht="30" hidden="false" customHeight="true" outlineLevel="0" collapsed="false">
      <c r="A26" s="3" t="s">
        <v>32</v>
      </c>
      <c r="B26" s="3" t="s">
        <v>326</v>
      </c>
      <c r="C26" s="3" t="s">
        <v>732</v>
      </c>
      <c r="D26" s="3" t="s">
        <v>733</v>
      </c>
      <c r="E26" s="3" t="s">
        <v>734</v>
      </c>
      <c r="F26" s="3" t="s">
        <v>735</v>
      </c>
      <c r="G26" s="3" t="s">
        <v>715</v>
      </c>
      <c r="H26" s="3" t="s">
        <v>736</v>
      </c>
    </row>
    <row r="27" customFormat="false" ht="30" hidden="false" customHeight="true" outlineLevel="0" collapsed="false">
      <c r="A27" s="3" t="s">
        <v>32</v>
      </c>
      <c r="B27" s="3" t="s">
        <v>332</v>
      </c>
      <c r="C27" s="3" t="s">
        <v>58</v>
      </c>
      <c r="D27" s="3" t="s">
        <v>737</v>
      </c>
      <c r="E27" s="3" t="s">
        <v>734</v>
      </c>
      <c r="F27" s="3" t="s">
        <v>735</v>
      </c>
      <c r="G27" s="3" t="s">
        <v>715</v>
      </c>
      <c r="H27" s="3" t="s">
        <v>736</v>
      </c>
    </row>
    <row r="28" customFormat="false" ht="30" hidden="false" customHeight="true" outlineLevel="0" collapsed="false">
      <c r="A28" s="3" t="s">
        <v>32</v>
      </c>
      <c r="B28" s="3" t="s">
        <v>339</v>
      </c>
      <c r="C28" s="3" t="s">
        <v>64</v>
      </c>
      <c r="D28" s="3" t="s">
        <v>738</v>
      </c>
      <c r="E28" s="3" t="s">
        <v>734</v>
      </c>
      <c r="F28" s="3" t="s">
        <v>735</v>
      </c>
      <c r="G28" s="3" t="s">
        <v>715</v>
      </c>
      <c r="H28" s="3" t="s">
        <v>736</v>
      </c>
    </row>
    <row r="29" customFormat="false" ht="30" hidden="false" customHeight="true" outlineLevel="0" collapsed="false">
      <c r="A29" s="3" t="s">
        <v>32</v>
      </c>
      <c r="B29" s="3" t="s">
        <v>344</v>
      </c>
      <c r="C29" s="3" t="s">
        <v>739</v>
      </c>
      <c r="D29" s="3" t="s">
        <v>740</v>
      </c>
      <c r="E29" s="3" t="s">
        <v>741</v>
      </c>
      <c r="F29" s="3" t="s">
        <v>742</v>
      </c>
      <c r="G29" s="3" t="s">
        <v>743</v>
      </c>
      <c r="H29" s="3" t="s">
        <v>744</v>
      </c>
    </row>
    <row r="30" customFormat="false" ht="30" hidden="false" customHeight="true" outlineLevel="0" collapsed="false">
      <c r="A30" s="3"/>
      <c r="B30" s="3"/>
      <c r="C30" s="3"/>
      <c r="D30" s="3"/>
      <c r="E30" s="3"/>
      <c r="F30" s="3"/>
      <c r="G30" s="3"/>
      <c r="H30" s="3"/>
    </row>
    <row r="31" customFormat="false" ht="24" hidden="false" customHeight="true" outlineLevel="0" collapsed="false">
      <c r="A31" s="37" t="s">
        <v>745</v>
      </c>
      <c r="B31" s="37"/>
      <c r="C31" s="37"/>
      <c r="D31" s="37"/>
      <c r="E31" s="37"/>
      <c r="F31" s="37"/>
      <c r="G31" s="37"/>
      <c r="H31" s="37"/>
    </row>
    <row r="32" customFormat="false" ht="30" hidden="false" customHeight="true" outlineLevel="0" collapsed="false">
      <c r="A32" s="38" t="s">
        <v>746</v>
      </c>
      <c r="B32" s="38" t="s">
        <v>747</v>
      </c>
      <c r="C32" s="38" t="s">
        <v>748</v>
      </c>
      <c r="D32" s="38" t="s">
        <v>749</v>
      </c>
      <c r="E32" s="38" t="s">
        <v>750</v>
      </c>
      <c r="F32" s="38" t="s">
        <v>751</v>
      </c>
      <c r="G32" s="38" t="s">
        <v>752</v>
      </c>
      <c r="H32" s="38" t="s">
        <v>576</v>
      </c>
    </row>
    <row r="33" customFormat="false" ht="30" hidden="false" customHeight="true" outlineLevel="0" collapsed="false">
      <c r="A33" s="3" t="s">
        <v>753</v>
      </c>
      <c r="B33" s="3" t="s">
        <v>754</v>
      </c>
      <c r="C33" s="3" t="s">
        <v>755</v>
      </c>
      <c r="D33" s="3" t="s">
        <v>756</v>
      </c>
      <c r="E33" s="3" t="s">
        <v>757</v>
      </c>
      <c r="F33" s="3" t="s">
        <v>73</v>
      </c>
      <c r="G33" s="3" t="s">
        <v>758</v>
      </c>
      <c r="H33" s="3" t="s">
        <v>759</v>
      </c>
    </row>
    <row r="34" customFormat="false" ht="30" hidden="false" customHeight="true" outlineLevel="0" collapsed="false">
      <c r="A34" s="3" t="s">
        <v>760</v>
      </c>
      <c r="B34" s="3" t="s">
        <v>761</v>
      </c>
      <c r="C34" s="3" t="s">
        <v>762</v>
      </c>
      <c r="D34" s="3" t="s">
        <v>763</v>
      </c>
      <c r="E34" s="3" t="s">
        <v>764</v>
      </c>
      <c r="F34" s="3" t="s">
        <v>765</v>
      </c>
      <c r="G34" s="3" t="s">
        <v>766</v>
      </c>
      <c r="H34" s="3" t="s">
        <v>767</v>
      </c>
    </row>
    <row r="35" customFormat="false" ht="30" hidden="false" customHeight="true" outlineLevel="0" collapsed="false">
      <c r="A35" s="3" t="s">
        <v>768</v>
      </c>
      <c r="B35" s="3" t="s">
        <v>769</v>
      </c>
      <c r="C35" s="3" t="s">
        <v>770</v>
      </c>
      <c r="D35" s="3" t="s">
        <v>771</v>
      </c>
      <c r="E35" s="3" t="s">
        <v>772</v>
      </c>
      <c r="F35" s="3" t="s">
        <v>765</v>
      </c>
      <c r="G35" s="3" t="s">
        <v>773</v>
      </c>
      <c r="H35" s="3" t="s">
        <v>774</v>
      </c>
    </row>
    <row r="36" customFormat="false" ht="30" hidden="false" customHeight="true" outlineLevel="0" collapsed="false">
      <c r="A36" s="3" t="s">
        <v>775</v>
      </c>
      <c r="B36" s="3" t="s">
        <v>776</v>
      </c>
      <c r="C36" s="3" t="s">
        <v>777</v>
      </c>
      <c r="D36" s="3" t="s">
        <v>778</v>
      </c>
      <c r="E36" s="3" t="s">
        <v>779</v>
      </c>
      <c r="F36" s="3" t="s">
        <v>780</v>
      </c>
      <c r="G36" s="3" t="s">
        <v>781</v>
      </c>
      <c r="H36" s="3" t="s">
        <v>782</v>
      </c>
    </row>
    <row r="37" customFormat="false" ht="30" hidden="false" customHeight="true" outlineLevel="0" collapsed="false">
      <c r="A37" s="3" t="s">
        <v>783</v>
      </c>
      <c r="B37" s="3" t="s">
        <v>784</v>
      </c>
      <c r="C37" s="3" t="s">
        <v>785</v>
      </c>
      <c r="D37" s="3" t="s">
        <v>786</v>
      </c>
      <c r="E37" s="3" t="s">
        <v>787</v>
      </c>
      <c r="F37" s="3" t="s">
        <v>64</v>
      </c>
      <c r="G37" s="3" t="s">
        <v>788</v>
      </c>
      <c r="H37" s="3" t="s">
        <v>688</v>
      </c>
    </row>
    <row r="38" customFormat="false" ht="30" hidden="false" customHeight="true" outlineLevel="0" collapsed="false">
      <c r="A38" s="3" t="s">
        <v>789</v>
      </c>
      <c r="B38" s="3" t="s">
        <v>790</v>
      </c>
      <c r="C38" s="3" t="s">
        <v>791</v>
      </c>
      <c r="D38" s="3" t="s">
        <v>792</v>
      </c>
      <c r="E38" s="3" t="s">
        <v>793</v>
      </c>
      <c r="F38" s="3" t="s">
        <v>794</v>
      </c>
      <c r="G38" s="3" t="s">
        <v>795</v>
      </c>
      <c r="H38" s="3" t="s">
        <v>796</v>
      </c>
    </row>
    <row r="39" customFormat="false" ht="30" hidden="false" customHeight="true" outlineLevel="0" collapsed="false">
      <c r="A39" s="3" t="s">
        <v>797</v>
      </c>
      <c r="B39" s="3" t="s">
        <v>798</v>
      </c>
      <c r="C39" s="3" t="s">
        <v>799</v>
      </c>
      <c r="D39" s="3" t="s">
        <v>800</v>
      </c>
      <c r="E39" s="3" t="s">
        <v>801</v>
      </c>
      <c r="F39" s="3" t="s">
        <v>802</v>
      </c>
      <c r="G39" s="3" t="s">
        <v>803</v>
      </c>
      <c r="H39" s="3" t="s">
        <v>804</v>
      </c>
    </row>
    <row r="40" customFormat="false" ht="30" hidden="false" customHeight="true" outlineLevel="0" collapsed="false">
      <c r="A40" s="3" t="s">
        <v>805</v>
      </c>
      <c r="B40" s="3" t="s">
        <v>806</v>
      </c>
      <c r="C40" s="3" t="s">
        <v>807</v>
      </c>
      <c r="D40" s="3" t="s">
        <v>808</v>
      </c>
      <c r="E40" s="3" t="s">
        <v>809</v>
      </c>
      <c r="F40" s="3" t="s">
        <v>810</v>
      </c>
      <c r="G40" s="3" t="s">
        <v>741</v>
      </c>
      <c r="H40" s="3" t="s">
        <v>811</v>
      </c>
    </row>
    <row r="41" customFormat="false" ht="30" hidden="false" customHeight="true" outlineLevel="0" collapsed="false">
      <c r="A41" s="3" t="s">
        <v>812</v>
      </c>
      <c r="B41" s="3" t="s">
        <v>813</v>
      </c>
      <c r="C41" s="3" t="s">
        <v>814</v>
      </c>
      <c r="D41" s="3" t="s">
        <v>815</v>
      </c>
      <c r="E41" s="3" t="s">
        <v>816</v>
      </c>
      <c r="F41" s="3" t="s">
        <v>817</v>
      </c>
      <c r="G41" s="3" t="s">
        <v>818</v>
      </c>
      <c r="H41" s="3" t="s">
        <v>819</v>
      </c>
    </row>
    <row r="42" customFormat="false" ht="30" hidden="false" customHeight="true" outlineLevel="0" collapsed="false">
      <c r="A42" s="3" t="s">
        <v>820</v>
      </c>
      <c r="B42" s="3" t="s">
        <v>821</v>
      </c>
      <c r="C42" s="3" t="s">
        <v>822</v>
      </c>
      <c r="D42" s="3" t="s">
        <v>823</v>
      </c>
      <c r="E42" s="3" t="s">
        <v>824</v>
      </c>
      <c r="F42" s="3" t="s">
        <v>825</v>
      </c>
      <c r="G42" s="3" t="s">
        <v>826</v>
      </c>
      <c r="H42" s="3" t="s">
        <v>827</v>
      </c>
    </row>
    <row r="43" customFormat="false" ht="30" hidden="false" customHeight="true" outlineLevel="0" collapsed="false">
      <c r="A43" s="3"/>
      <c r="B43" s="3"/>
      <c r="C43" s="3"/>
      <c r="D43" s="3"/>
      <c r="E43" s="3"/>
      <c r="F43" s="3"/>
      <c r="G43" s="3"/>
      <c r="H43" s="3"/>
    </row>
    <row r="44" customFormat="false" ht="24" hidden="false" customHeight="true" outlineLevel="0" collapsed="false">
      <c r="A44" s="37" t="s">
        <v>828</v>
      </c>
      <c r="B44" s="37"/>
      <c r="C44" s="37"/>
      <c r="D44" s="37"/>
      <c r="E44" s="37"/>
      <c r="F44" s="37"/>
      <c r="G44" s="37"/>
      <c r="H44" s="37"/>
    </row>
    <row r="45" customFormat="false" ht="30" hidden="false" customHeight="true" outlineLevel="0" collapsed="false">
      <c r="A45" s="38" t="s">
        <v>829</v>
      </c>
      <c r="B45" s="38" t="s">
        <v>830</v>
      </c>
      <c r="C45" s="38" t="s">
        <v>831</v>
      </c>
      <c r="D45" s="38" t="s">
        <v>32</v>
      </c>
      <c r="E45" s="38" t="s">
        <v>832</v>
      </c>
      <c r="F45" s="38" t="s">
        <v>833</v>
      </c>
      <c r="G45" s="38" t="s">
        <v>834</v>
      </c>
      <c r="H45" s="38" t="s">
        <v>128</v>
      </c>
    </row>
    <row r="46" customFormat="false" ht="30" hidden="false" customHeight="true" outlineLevel="0" collapsed="false">
      <c r="A46" s="3" t="s">
        <v>835</v>
      </c>
      <c r="B46" s="3" t="s">
        <v>836</v>
      </c>
      <c r="C46" s="3" t="s">
        <v>837</v>
      </c>
      <c r="D46" s="3" t="s">
        <v>732</v>
      </c>
      <c r="E46" s="3" t="s">
        <v>76</v>
      </c>
      <c r="F46" s="3" t="s">
        <v>799</v>
      </c>
      <c r="G46" s="3" t="s">
        <v>838</v>
      </c>
      <c r="H46" s="39" t="s">
        <v>839</v>
      </c>
    </row>
    <row r="47" customFormat="false" ht="30" hidden="false" customHeight="true" outlineLevel="0" collapsed="false">
      <c r="A47" s="3" t="s">
        <v>840</v>
      </c>
      <c r="B47" s="3" t="s">
        <v>841</v>
      </c>
      <c r="C47" s="3" t="s">
        <v>842</v>
      </c>
      <c r="D47" s="3" t="s">
        <v>58</v>
      </c>
      <c r="E47" s="3" t="s">
        <v>794</v>
      </c>
      <c r="F47" s="3" t="s">
        <v>799</v>
      </c>
      <c r="G47" s="3" t="s">
        <v>843</v>
      </c>
      <c r="H47" s="39" t="s">
        <v>839</v>
      </c>
    </row>
    <row r="48" customFormat="false" ht="30" hidden="false" customHeight="true" outlineLevel="0" collapsed="false">
      <c r="A48" s="3" t="s">
        <v>844</v>
      </c>
      <c r="B48" s="3" t="s">
        <v>845</v>
      </c>
      <c r="C48" s="3" t="s">
        <v>846</v>
      </c>
      <c r="D48" s="3" t="s">
        <v>64</v>
      </c>
      <c r="E48" s="3" t="s">
        <v>794</v>
      </c>
      <c r="F48" s="3" t="s">
        <v>799</v>
      </c>
      <c r="G48" s="3" t="s">
        <v>847</v>
      </c>
      <c r="H48" s="39" t="s">
        <v>839</v>
      </c>
    </row>
    <row r="49" customFormat="false" ht="30" hidden="false" customHeight="true" outlineLevel="0" collapsed="false">
      <c r="A49" s="3" t="s">
        <v>848</v>
      </c>
      <c r="B49" s="3" t="s">
        <v>849</v>
      </c>
      <c r="C49" s="3" t="s">
        <v>850</v>
      </c>
      <c r="D49" s="3" t="s">
        <v>58</v>
      </c>
      <c r="E49" s="3" t="s">
        <v>851</v>
      </c>
      <c r="F49" s="3" t="s">
        <v>852</v>
      </c>
      <c r="G49" s="3" t="s">
        <v>853</v>
      </c>
      <c r="H49" s="39" t="s">
        <v>839</v>
      </c>
    </row>
    <row r="50" customFormat="false" ht="30" hidden="false" customHeight="true" outlineLevel="0" collapsed="false">
      <c r="A50" s="3" t="s">
        <v>854</v>
      </c>
      <c r="B50" s="3" t="s">
        <v>855</v>
      </c>
      <c r="C50" s="3" t="s">
        <v>856</v>
      </c>
      <c r="D50" s="3" t="s">
        <v>739</v>
      </c>
      <c r="E50" s="3" t="s">
        <v>857</v>
      </c>
      <c r="F50" s="3" t="s">
        <v>858</v>
      </c>
      <c r="G50" s="3" t="s">
        <v>859</v>
      </c>
      <c r="H50" s="39" t="s">
        <v>839</v>
      </c>
    </row>
    <row r="51" customFormat="false" ht="30" hidden="false" customHeight="true" outlineLevel="0" collapsed="false">
      <c r="A51" s="3" t="s">
        <v>860</v>
      </c>
      <c r="B51" s="3" t="s">
        <v>816</v>
      </c>
      <c r="C51" s="3" t="s">
        <v>861</v>
      </c>
      <c r="D51" s="3" t="s">
        <v>732</v>
      </c>
      <c r="E51" s="3" t="s">
        <v>862</v>
      </c>
      <c r="F51" s="3" t="s">
        <v>863</v>
      </c>
      <c r="G51" s="3" t="s">
        <v>864</v>
      </c>
      <c r="H51" s="39" t="s">
        <v>839</v>
      </c>
    </row>
    <row r="52" customFormat="false" ht="30" hidden="false" customHeight="true" outlineLevel="0" collapsed="false">
      <c r="A52" s="3" t="s">
        <v>865</v>
      </c>
      <c r="B52" s="3" t="s">
        <v>866</v>
      </c>
      <c r="C52" s="3" t="s">
        <v>867</v>
      </c>
      <c r="D52" s="3" t="s">
        <v>732</v>
      </c>
      <c r="E52" s="3" t="s">
        <v>862</v>
      </c>
      <c r="F52" s="3" t="s">
        <v>863</v>
      </c>
      <c r="G52" s="3" t="s">
        <v>868</v>
      </c>
      <c r="H52" s="39" t="s">
        <v>839</v>
      </c>
    </row>
    <row r="53" customFormat="false" ht="30" hidden="false" customHeight="true" outlineLevel="0" collapsed="false">
      <c r="A53" s="3" t="s">
        <v>869</v>
      </c>
      <c r="B53" s="3" t="s">
        <v>870</v>
      </c>
      <c r="C53" s="3" t="s">
        <v>871</v>
      </c>
      <c r="D53" s="3" t="s">
        <v>732</v>
      </c>
      <c r="E53" s="3" t="s">
        <v>872</v>
      </c>
      <c r="F53" s="3" t="s">
        <v>743</v>
      </c>
      <c r="G53" s="3" t="s">
        <v>873</v>
      </c>
      <c r="H53" s="39" t="s">
        <v>839</v>
      </c>
    </row>
    <row r="54" customFormat="false" ht="30" hidden="false" customHeight="true" outlineLevel="0" collapsed="false">
      <c r="A54" s="3" t="s">
        <v>874</v>
      </c>
      <c r="B54" s="3" t="s">
        <v>875</v>
      </c>
      <c r="C54" s="3" t="s">
        <v>876</v>
      </c>
      <c r="D54" s="3" t="s">
        <v>64</v>
      </c>
      <c r="E54" s="3" t="s">
        <v>877</v>
      </c>
      <c r="F54" s="3" t="s">
        <v>799</v>
      </c>
      <c r="G54" s="3" t="s">
        <v>776</v>
      </c>
      <c r="H54" s="39" t="s">
        <v>839</v>
      </c>
    </row>
    <row r="55" customFormat="false" ht="30" hidden="false" customHeight="true" outlineLevel="0" collapsed="false">
      <c r="A55" s="3"/>
      <c r="B55" s="3"/>
      <c r="C55" s="3"/>
      <c r="D55" s="3"/>
      <c r="E55" s="3"/>
      <c r="F55" s="3"/>
      <c r="G55" s="3"/>
      <c r="H55" s="3"/>
    </row>
    <row r="56" customFormat="false" ht="24" hidden="false" customHeight="true" outlineLevel="0" collapsed="false">
      <c r="A56" s="37" t="s">
        <v>878</v>
      </c>
      <c r="B56" s="37"/>
      <c r="C56" s="37"/>
      <c r="D56" s="37"/>
      <c r="E56" s="37"/>
      <c r="F56" s="37"/>
      <c r="G56" s="37"/>
      <c r="H56" s="37"/>
    </row>
    <row r="57" customFormat="false" ht="45" hidden="false" customHeight="true" outlineLevel="0" collapsed="false">
      <c r="A57" s="30" t="s">
        <v>879</v>
      </c>
      <c r="B57" s="30"/>
      <c r="C57" s="30"/>
      <c r="D57" s="30"/>
      <c r="E57" s="30"/>
      <c r="F57" s="30"/>
      <c r="G57" s="30"/>
      <c r="H57" s="30"/>
    </row>
    <row r="58" customFormat="false" ht="30" hidden="false" customHeight="true" outlineLevel="0" collapsed="false">
      <c r="A58" s="30"/>
      <c r="B58" s="30"/>
      <c r="C58" s="30"/>
      <c r="D58" s="30"/>
      <c r="E58" s="30"/>
      <c r="F58" s="30"/>
      <c r="G58" s="30"/>
      <c r="H58" s="30"/>
    </row>
    <row r="59" customFormat="false" ht="45" hidden="false" customHeight="true" outlineLevel="0" collapsed="false">
      <c r="A59" s="30" t="s">
        <v>880</v>
      </c>
      <c r="B59" s="30"/>
      <c r="C59" s="30"/>
      <c r="D59" s="30"/>
      <c r="E59" s="30"/>
      <c r="F59" s="30"/>
      <c r="G59" s="30"/>
      <c r="H59" s="30"/>
    </row>
    <row r="60" customFormat="false" ht="30" hidden="false" customHeight="true" outlineLevel="0" collapsed="false">
      <c r="A60" s="30"/>
      <c r="B60" s="30"/>
      <c r="C60" s="30"/>
      <c r="D60" s="30"/>
      <c r="E60" s="30"/>
      <c r="F60" s="30"/>
      <c r="G60" s="30"/>
      <c r="H60" s="30"/>
    </row>
    <row r="61" customFormat="false" ht="45" hidden="false" customHeight="true" outlineLevel="0" collapsed="false">
      <c r="A61" s="30" t="s">
        <v>881</v>
      </c>
      <c r="B61" s="30"/>
      <c r="C61" s="30"/>
      <c r="D61" s="30"/>
      <c r="E61" s="30"/>
      <c r="F61" s="30"/>
      <c r="G61" s="30"/>
      <c r="H61" s="30"/>
    </row>
    <row r="62" customFormat="false" ht="30" hidden="false" customHeight="true" outlineLevel="0" collapsed="false">
      <c r="A62" s="30"/>
      <c r="B62" s="30"/>
      <c r="C62" s="30"/>
      <c r="D62" s="30"/>
      <c r="E62" s="30"/>
      <c r="F62" s="30"/>
      <c r="G62" s="30"/>
      <c r="H62" s="30"/>
    </row>
    <row r="63" customFormat="false" ht="45" hidden="false" customHeight="true" outlineLevel="0" collapsed="false">
      <c r="A63" s="19" t="s">
        <v>882</v>
      </c>
      <c r="B63" s="19"/>
      <c r="C63" s="19"/>
      <c r="D63" s="19"/>
      <c r="E63" s="19"/>
      <c r="F63" s="19"/>
      <c r="G63" s="19"/>
      <c r="H63" s="19"/>
    </row>
    <row r="64" customFormat="false" ht="30" hidden="false" customHeight="true" outlineLevel="0" collapsed="false">
      <c r="A64" s="19"/>
      <c r="B64" s="19"/>
      <c r="C64" s="19"/>
      <c r="D64" s="19"/>
      <c r="E64" s="19"/>
      <c r="F64" s="19"/>
      <c r="G64" s="19"/>
      <c r="H64" s="19"/>
    </row>
    <row r="65" customFormat="false" ht="45" hidden="false" customHeight="true" outlineLevel="0" collapsed="false">
      <c r="A65" s="19" t="s">
        <v>883</v>
      </c>
      <c r="B65" s="19"/>
      <c r="C65" s="19"/>
      <c r="D65" s="19"/>
      <c r="E65" s="19"/>
      <c r="F65" s="19"/>
      <c r="G65" s="19"/>
      <c r="H65" s="19"/>
    </row>
    <row r="66" customFormat="false" ht="30" hidden="false" customHeight="true" outlineLevel="0" collapsed="false">
      <c r="A66" s="19"/>
      <c r="B66" s="19"/>
      <c r="C66" s="19"/>
      <c r="D66" s="19"/>
      <c r="E66" s="19"/>
      <c r="F66" s="19"/>
      <c r="G66" s="19"/>
      <c r="H66" s="19"/>
    </row>
    <row r="67" customFormat="false" ht="30" hidden="false" customHeight="true" outlineLevel="0" collapsed="false">
      <c r="A67" s="3"/>
      <c r="B67" s="3"/>
      <c r="C67" s="3"/>
      <c r="D67" s="3"/>
      <c r="E67" s="3"/>
      <c r="F67" s="3"/>
      <c r="G67" s="3"/>
      <c r="H67" s="3"/>
    </row>
    <row r="68" customFormat="false" ht="24" hidden="false" customHeight="true" outlineLevel="0" collapsed="false">
      <c r="A68" s="37" t="s">
        <v>884</v>
      </c>
      <c r="B68" s="37"/>
      <c r="C68" s="37"/>
      <c r="D68" s="37"/>
      <c r="E68" s="37"/>
      <c r="F68" s="37"/>
      <c r="G68" s="37"/>
      <c r="H68" s="37"/>
    </row>
    <row r="69" customFormat="false" ht="30" hidden="false" customHeight="true" outlineLevel="0" collapsed="false">
      <c r="A69" s="38" t="s">
        <v>885</v>
      </c>
      <c r="B69" s="38" t="s">
        <v>886</v>
      </c>
      <c r="C69" s="38" t="s">
        <v>887</v>
      </c>
      <c r="D69" s="38" t="s">
        <v>888</v>
      </c>
      <c r="E69" s="38" t="s">
        <v>889</v>
      </c>
      <c r="F69" s="38" t="s">
        <v>446</v>
      </c>
      <c r="G69" s="38" t="s">
        <v>890</v>
      </c>
      <c r="H69" s="38" t="s">
        <v>296</v>
      </c>
    </row>
    <row r="70" customFormat="false" ht="30" hidden="false" customHeight="true" outlineLevel="0" collapsed="false">
      <c r="A70" s="3" t="s">
        <v>325</v>
      </c>
      <c r="B70" s="3" t="s">
        <v>891</v>
      </c>
      <c r="C70" s="7" t="s">
        <v>613</v>
      </c>
      <c r="D70" s="3" t="s">
        <v>892</v>
      </c>
      <c r="E70" s="3" t="s">
        <v>893</v>
      </c>
      <c r="F70" s="3"/>
      <c r="G70" s="3" t="s">
        <v>894</v>
      </c>
      <c r="H70" s="3" t="s">
        <v>895</v>
      </c>
    </row>
    <row r="71" customFormat="false" ht="30" hidden="false" customHeight="true" outlineLevel="0" collapsed="false">
      <c r="A71" s="3" t="s">
        <v>896</v>
      </c>
      <c r="B71" s="3" t="s">
        <v>897</v>
      </c>
      <c r="C71" s="3" t="s">
        <v>898</v>
      </c>
      <c r="D71" s="3" t="s">
        <v>892</v>
      </c>
      <c r="E71" s="3" t="s">
        <v>899</v>
      </c>
      <c r="F71" s="3"/>
      <c r="G71" s="3" t="s">
        <v>900</v>
      </c>
      <c r="H71" s="3" t="s">
        <v>901</v>
      </c>
    </row>
    <row r="72" customFormat="false" ht="30" hidden="false" customHeight="true" outlineLevel="0" collapsed="false">
      <c r="A72" s="3" t="s">
        <v>902</v>
      </c>
      <c r="B72" s="3" t="s">
        <v>903</v>
      </c>
      <c r="C72" s="3" t="s">
        <v>904</v>
      </c>
      <c r="D72" s="3" t="s">
        <v>892</v>
      </c>
      <c r="E72" s="3" t="s">
        <v>899</v>
      </c>
      <c r="F72" s="3"/>
      <c r="G72" s="3" t="s">
        <v>905</v>
      </c>
      <c r="H72" s="3" t="s">
        <v>906</v>
      </c>
    </row>
    <row r="73" customFormat="false" ht="15" hidden="false" customHeight="true" outlineLevel="0" collapsed="false">
      <c r="A73" s="3"/>
      <c r="B73" s="3"/>
      <c r="C73" s="3"/>
      <c r="D73" s="3"/>
      <c r="E73" s="3"/>
      <c r="F73" s="3"/>
      <c r="G73" s="3"/>
      <c r="H73" s="3"/>
    </row>
    <row r="74" customFormat="false" ht="15" hidden="false" customHeight="true" outlineLevel="0" collapsed="false">
      <c r="A74" s="37" t="s">
        <v>907</v>
      </c>
      <c r="B74" s="37"/>
      <c r="C74" s="37"/>
      <c r="D74" s="37"/>
      <c r="E74" s="37"/>
      <c r="F74" s="37"/>
      <c r="G74" s="37"/>
      <c r="H74" s="37"/>
    </row>
    <row r="75" customFormat="false" ht="15" hidden="false" customHeight="true" outlineLevel="0" collapsed="false">
      <c r="A75" s="38" t="s">
        <v>908</v>
      </c>
      <c r="B75" s="38" t="s">
        <v>909</v>
      </c>
      <c r="C75" s="38" t="s">
        <v>910</v>
      </c>
      <c r="D75" s="38" t="s">
        <v>911</v>
      </c>
      <c r="E75" s="38" t="s">
        <v>912</v>
      </c>
      <c r="F75" s="38" t="s">
        <v>913</v>
      </c>
      <c r="G75" s="38" t="s">
        <v>890</v>
      </c>
      <c r="H75" s="38" t="s">
        <v>128</v>
      </c>
    </row>
    <row r="76" customFormat="false" ht="35.5" hidden="false" customHeight="false" outlineLevel="0" collapsed="false">
      <c r="A76" s="3" t="s">
        <v>914</v>
      </c>
      <c r="B76" s="3" t="s">
        <v>915</v>
      </c>
      <c r="C76" s="3" t="s">
        <v>916</v>
      </c>
      <c r="D76" s="3" t="s">
        <v>917</v>
      </c>
      <c r="E76" s="3" t="s">
        <v>918</v>
      </c>
      <c r="F76" s="3" t="s">
        <v>919</v>
      </c>
      <c r="G76" s="3" t="s">
        <v>920</v>
      </c>
      <c r="H76" s="28" t="s">
        <v>921</v>
      </c>
    </row>
    <row r="77" customFormat="false" ht="35.5" hidden="false" customHeight="false" outlineLevel="0" collapsed="false">
      <c r="A77" s="3" t="s">
        <v>922</v>
      </c>
      <c r="B77" s="3" t="s">
        <v>915</v>
      </c>
      <c r="C77" s="3" t="s">
        <v>923</v>
      </c>
      <c r="D77" s="3" t="s">
        <v>924</v>
      </c>
      <c r="E77" s="3" t="s">
        <v>925</v>
      </c>
      <c r="F77" s="3" t="s">
        <v>926</v>
      </c>
      <c r="G77" s="3" t="s">
        <v>927</v>
      </c>
      <c r="H77" s="28" t="s">
        <v>921</v>
      </c>
    </row>
    <row r="78" customFormat="false" ht="46.95" hidden="false" customHeight="false" outlineLevel="0" collapsed="false">
      <c r="A78" s="3" t="s">
        <v>928</v>
      </c>
      <c r="B78" s="3" t="s">
        <v>915</v>
      </c>
      <c r="C78" s="3" t="s">
        <v>929</v>
      </c>
      <c r="D78" s="3" t="s">
        <v>930</v>
      </c>
      <c r="E78" s="3" t="s">
        <v>925</v>
      </c>
      <c r="F78" s="3" t="s">
        <v>931</v>
      </c>
      <c r="G78" s="3" t="s">
        <v>932</v>
      </c>
      <c r="H78" s="28" t="s">
        <v>921</v>
      </c>
    </row>
    <row r="79" customFormat="false" ht="35.5" hidden="false" customHeight="false" outlineLevel="0" collapsed="false">
      <c r="A79" s="3" t="s">
        <v>933</v>
      </c>
      <c r="B79" s="3" t="s">
        <v>915</v>
      </c>
      <c r="C79" s="3" t="s">
        <v>934</v>
      </c>
      <c r="D79" s="3" t="s">
        <v>935</v>
      </c>
      <c r="E79" s="3" t="s">
        <v>925</v>
      </c>
      <c r="F79" s="3" t="s">
        <v>936</v>
      </c>
      <c r="G79" s="3" t="s">
        <v>937</v>
      </c>
      <c r="H79" s="28" t="s">
        <v>921</v>
      </c>
    </row>
    <row r="80" customFormat="false" ht="46.95" hidden="false" customHeight="false" outlineLevel="0" collapsed="false">
      <c r="A80" s="3" t="s">
        <v>938</v>
      </c>
      <c r="B80" s="3" t="s">
        <v>939</v>
      </c>
      <c r="C80" s="3" t="s">
        <v>940</v>
      </c>
      <c r="D80" s="3" t="s">
        <v>941</v>
      </c>
      <c r="E80" s="3" t="s">
        <v>942</v>
      </c>
      <c r="F80" s="3" t="s">
        <v>943</v>
      </c>
      <c r="G80" s="3" t="s">
        <v>944</v>
      </c>
      <c r="H80" s="28" t="s">
        <v>921</v>
      </c>
    </row>
    <row r="81" customFormat="false" ht="24.05" hidden="false" customHeight="false" outlineLevel="0" collapsed="false">
      <c r="A81" s="3" t="s">
        <v>799</v>
      </c>
      <c r="B81" s="3" t="s">
        <v>939</v>
      </c>
      <c r="C81" s="3" t="s">
        <v>945</v>
      </c>
      <c r="D81" s="3" t="s">
        <v>946</v>
      </c>
      <c r="E81" s="3" t="s">
        <v>947</v>
      </c>
      <c r="F81" s="3" t="s">
        <v>948</v>
      </c>
      <c r="G81" s="3" t="s">
        <v>949</v>
      </c>
      <c r="H81" s="28" t="s">
        <v>921</v>
      </c>
    </row>
    <row r="82" customFormat="false" ht="35.5" hidden="false" customHeight="false" outlineLevel="0" collapsed="false">
      <c r="A82" s="3" t="s">
        <v>950</v>
      </c>
      <c r="B82" s="3" t="s">
        <v>951</v>
      </c>
      <c r="C82" s="3" t="s">
        <v>952</v>
      </c>
      <c r="D82" s="3" t="s">
        <v>953</v>
      </c>
      <c r="E82" s="3" t="s">
        <v>954</v>
      </c>
      <c r="F82" s="3" t="s">
        <v>955</v>
      </c>
      <c r="G82" s="3" t="s">
        <v>956</v>
      </c>
      <c r="H82" s="28" t="s">
        <v>921</v>
      </c>
    </row>
    <row r="83" customFormat="false" ht="35.5" hidden="false" customHeight="false" outlineLevel="0" collapsed="false">
      <c r="A83" s="3" t="s">
        <v>957</v>
      </c>
      <c r="B83" s="3" t="s">
        <v>958</v>
      </c>
      <c r="C83" s="3" t="s">
        <v>959</v>
      </c>
      <c r="D83" s="3" t="s">
        <v>960</v>
      </c>
      <c r="E83" s="3" t="s">
        <v>947</v>
      </c>
      <c r="F83" s="3" t="s">
        <v>961</v>
      </c>
      <c r="G83" s="3" t="s">
        <v>962</v>
      </c>
      <c r="H83" s="28" t="s">
        <v>921</v>
      </c>
    </row>
    <row r="84" customFormat="false" ht="15" hidden="false" customHeight="true" outlineLevel="0" collapsed="false">
      <c r="A84" s="3"/>
      <c r="B84" s="3"/>
      <c r="C84" s="3"/>
      <c r="D84" s="3"/>
      <c r="E84" s="3"/>
      <c r="F84" s="3"/>
      <c r="G84" s="3"/>
      <c r="H84" s="3"/>
    </row>
    <row r="85" customFormat="false" ht="15" hidden="false" customHeight="true" outlineLevel="0" collapsed="false">
      <c r="A85" s="37" t="s">
        <v>963</v>
      </c>
      <c r="B85" s="37"/>
      <c r="C85" s="37"/>
      <c r="D85" s="37"/>
      <c r="E85" s="37"/>
      <c r="F85" s="37"/>
      <c r="G85" s="37"/>
      <c r="H85" s="37"/>
    </row>
    <row r="86" customFormat="false" ht="15" hidden="false" customHeight="true" outlineLevel="0" collapsed="false">
      <c r="A86" s="38" t="s">
        <v>964</v>
      </c>
      <c r="B86" s="38" t="s">
        <v>965</v>
      </c>
      <c r="C86" s="38" t="s">
        <v>966</v>
      </c>
      <c r="D86" s="38" t="s">
        <v>707</v>
      </c>
      <c r="E86" s="38" t="s">
        <v>967</v>
      </c>
      <c r="F86" s="38" t="s">
        <v>968</v>
      </c>
      <c r="G86" s="38" t="s">
        <v>710</v>
      </c>
      <c r="H86" s="38" t="s">
        <v>128</v>
      </c>
    </row>
    <row r="87" customFormat="false" ht="35.5" hidden="false" customHeight="false" outlineLevel="0" collapsed="false">
      <c r="A87" s="3" t="s">
        <v>969</v>
      </c>
      <c r="B87" s="3" t="s">
        <v>970</v>
      </c>
      <c r="C87" s="3" t="s">
        <v>971</v>
      </c>
      <c r="D87" s="3" t="s">
        <v>972</v>
      </c>
      <c r="E87" s="3" t="s">
        <v>973</v>
      </c>
      <c r="F87" s="3" t="s">
        <v>974</v>
      </c>
      <c r="G87" s="3" t="s">
        <v>975</v>
      </c>
      <c r="H87" s="39" t="s">
        <v>976</v>
      </c>
    </row>
    <row r="88" customFormat="false" ht="35.5" hidden="false" customHeight="false" outlineLevel="0" collapsed="false">
      <c r="A88" s="3" t="s">
        <v>977</v>
      </c>
      <c r="B88" s="3" t="s">
        <v>978</v>
      </c>
      <c r="C88" s="3" t="s">
        <v>979</v>
      </c>
      <c r="D88" s="3" t="s">
        <v>980</v>
      </c>
      <c r="E88" s="3" t="s">
        <v>981</v>
      </c>
      <c r="F88" s="3" t="s">
        <v>982</v>
      </c>
      <c r="G88" s="3" t="s">
        <v>983</v>
      </c>
      <c r="H88" s="39" t="s">
        <v>976</v>
      </c>
    </row>
    <row r="89" customFormat="false" ht="24.05" hidden="false" customHeight="false" outlineLevel="0" collapsed="false">
      <c r="A89" s="3" t="s">
        <v>984</v>
      </c>
      <c r="B89" s="3" t="s">
        <v>985</v>
      </c>
      <c r="C89" s="3" t="s">
        <v>986</v>
      </c>
      <c r="D89" s="3" t="s">
        <v>987</v>
      </c>
      <c r="E89" s="3" t="s">
        <v>988</v>
      </c>
      <c r="F89" s="3" t="s">
        <v>989</v>
      </c>
      <c r="G89" s="3" t="s">
        <v>983</v>
      </c>
      <c r="H89" s="39" t="s">
        <v>976</v>
      </c>
    </row>
    <row r="90" customFormat="false" ht="15" hidden="false" customHeight="true" outlineLevel="0" collapsed="false">
      <c r="A90" s="3"/>
      <c r="B90" s="3"/>
      <c r="C90" s="3"/>
      <c r="D90" s="3"/>
      <c r="E90" s="3"/>
      <c r="F90" s="3"/>
      <c r="G90" s="3"/>
      <c r="H90" s="3"/>
    </row>
    <row r="91" customFormat="false" ht="15" hidden="false" customHeight="true" outlineLevel="0" collapsed="false">
      <c r="A91" s="37" t="s">
        <v>990</v>
      </c>
      <c r="B91" s="37"/>
      <c r="C91" s="37"/>
      <c r="D91" s="37"/>
      <c r="E91" s="37"/>
      <c r="F91" s="37"/>
      <c r="G91" s="37"/>
      <c r="H91" s="37"/>
    </row>
    <row r="92" customFormat="false" ht="30" hidden="false" customHeight="true" outlineLevel="0" collapsed="false">
      <c r="A92" s="39" t="s">
        <v>991</v>
      </c>
      <c r="B92" s="39"/>
      <c r="C92" s="39"/>
      <c r="D92" s="39"/>
      <c r="E92" s="39"/>
      <c r="F92" s="39"/>
      <c r="G92" s="39"/>
      <c r="H92" s="39"/>
    </row>
    <row r="93" customFormat="false" ht="30" hidden="false" customHeight="true" outlineLevel="0" collapsed="false">
      <c r="A93" s="39" t="s">
        <v>992</v>
      </c>
      <c r="B93" s="39"/>
      <c r="C93" s="39"/>
      <c r="D93" s="39"/>
      <c r="E93" s="39"/>
      <c r="F93" s="39"/>
      <c r="G93" s="39"/>
      <c r="H93" s="39"/>
    </row>
    <row r="94" customFormat="false" ht="15" hidden="false" customHeight="true" outlineLevel="0" collapsed="false">
      <c r="A94" s="39" t="s">
        <v>993</v>
      </c>
      <c r="B94" s="39"/>
      <c r="C94" s="39"/>
      <c r="D94" s="39"/>
      <c r="E94" s="39"/>
      <c r="F94" s="39"/>
      <c r="G94" s="39"/>
      <c r="H94" s="39"/>
    </row>
    <row r="95" customFormat="false" ht="15" hidden="false" customHeight="true" outlineLevel="0" collapsed="false">
      <c r="A95" s="39" t="s">
        <v>994</v>
      </c>
      <c r="B95" s="39"/>
      <c r="C95" s="39"/>
      <c r="D95" s="39"/>
      <c r="E95" s="39"/>
      <c r="F95" s="39"/>
      <c r="G95" s="39"/>
      <c r="H95" s="39"/>
    </row>
    <row r="96" customFormat="false" ht="30" hidden="false" customHeight="true" outlineLevel="0" collapsed="false">
      <c r="A96" s="39" t="s">
        <v>995</v>
      </c>
      <c r="B96" s="39"/>
      <c r="C96" s="39"/>
      <c r="D96" s="39"/>
      <c r="E96" s="39"/>
      <c r="F96" s="39"/>
      <c r="G96" s="39"/>
      <c r="H96" s="39"/>
    </row>
    <row r="97" customFormat="false" ht="15" hidden="false" customHeight="true" outlineLevel="0" collapsed="false">
      <c r="A97" s="37" t="s">
        <v>996</v>
      </c>
      <c r="B97" s="37"/>
      <c r="C97" s="37"/>
      <c r="D97" s="37"/>
      <c r="E97" s="37"/>
      <c r="F97" s="37"/>
      <c r="G97" s="37"/>
      <c r="H97" s="37"/>
    </row>
    <row r="98" customFormat="false" ht="30" hidden="false" customHeight="true" outlineLevel="0" collapsed="false">
      <c r="A98" s="39" t="s">
        <v>997</v>
      </c>
      <c r="B98" s="39"/>
      <c r="C98" s="39"/>
      <c r="D98" s="39"/>
      <c r="E98" s="39"/>
      <c r="F98" s="39"/>
      <c r="G98" s="39"/>
      <c r="H98" s="39"/>
    </row>
    <row r="99" customFormat="false" ht="30" hidden="false" customHeight="true" outlineLevel="0" collapsed="false">
      <c r="A99" s="39" t="s">
        <v>998</v>
      </c>
      <c r="B99" s="39"/>
      <c r="C99" s="39"/>
      <c r="D99" s="39"/>
      <c r="E99" s="39"/>
      <c r="F99" s="39"/>
      <c r="G99" s="39"/>
      <c r="H99" s="39"/>
    </row>
    <row r="100" customFormat="false" ht="30" hidden="false" customHeight="true" outlineLevel="0" collapsed="false">
      <c r="A100" s="39" t="s">
        <v>999</v>
      </c>
      <c r="B100" s="39"/>
      <c r="C100" s="39"/>
      <c r="D100" s="39"/>
      <c r="E100" s="39"/>
      <c r="F100" s="39"/>
      <c r="G100" s="39"/>
      <c r="H100" s="39"/>
    </row>
    <row r="101" customFormat="false" ht="30" hidden="false" customHeight="true" outlineLevel="0" collapsed="false">
      <c r="A101" s="39" t="s">
        <v>1000</v>
      </c>
      <c r="B101" s="39"/>
      <c r="C101" s="39"/>
      <c r="D101" s="39"/>
      <c r="E101" s="39"/>
      <c r="F101" s="39"/>
      <c r="G101" s="39"/>
      <c r="H101" s="39"/>
    </row>
    <row r="102" customFormat="false" ht="30" hidden="false" customHeight="true" outlineLevel="0" collapsed="false">
      <c r="A102" s="39" t="s">
        <v>1001</v>
      </c>
      <c r="B102" s="39"/>
      <c r="C102" s="39"/>
      <c r="D102" s="39"/>
      <c r="E102" s="39"/>
      <c r="F102" s="39"/>
      <c r="G102" s="39"/>
      <c r="H102" s="39"/>
    </row>
    <row r="103" customFormat="false" ht="15" hidden="false" customHeight="true" outlineLevel="0" collapsed="false">
      <c r="A103" s="37" t="s">
        <v>1002</v>
      </c>
      <c r="B103" s="37"/>
      <c r="C103" s="37"/>
      <c r="D103" s="37"/>
      <c r="E103" s="37"/>
      <c r="F103" s="37"/>
      <c r="G103" s="37"/>
      <c r="H103" s="37"/>
    </row>
    <row r="104" customFormat="false" ht="30" hidden="false" customHeight="true" outlineLevel="0" collapsed="false">
      <c r="A104" s="39" t="s">
        <v>1003</v>
      </c>
      <c r="B104" s="39"/>
      <c r="C104" s="39"/>
      <c r="D104" s="39"/>
      <c r="E104" s="39"/>
      <c r="F104" s="39"/>
      <c r="G104" s="39"/>
      <c r="H104" s="39"/>
    </row>
    <row r="105" customFormat="false" ht="45" hidden="false" customHeight="true" outlineLevel="0" collapsed="false">
      <c r="A105" s="39" t="s">
        <v>1004</v>
      </c>
      <c r="B105" s="39"/>
      <c r="C105" s="39"/>
      <c r="D105" s="39"/>
      <c r="E105" s="39"/>
      <c r="F105" s="39"/>
      <c r="G105" s="39"/>
      <c r="H105" s="39"/>
    </row>
    <row r="106" customFormat="false" ht="30" hidden="false" customHeight="true" outlineLevel="0" collapsed="false">
      <c r="A106" s="39" t="s">
        <v>1005</v>
      </c>
      <c r="B106" s="39"/>
      <c r="C106" s="39"/>
      <c r="D106" s="39"/>
      <c r="E106" s="39"/>
      <c r="F106" s="39"/>
      <c r="G106" s="39"/>
      <c r="H106" s="39"/>
    </row>
    <row r="107" customFormat="false" ht="30" hidden="false" customHeight="true" outlineLevel="0" collapsed="false">
      <c r="A107" s="39" t="s">
        <v>1006</v>
      </c>
      <c r="B107" s="39"/>
      <c r="C107" s="39"/>
      <c r="D107" s="39"/>
      <c r="E107" s="39"/>
      <c r="F107" s="39"/>
      <c r="G107" s="39"/>
      <c r="H107" s="39"/>
    </row>
    <row r="108" customFormat="false" ht="30" hidden="false" customHeight="true" outlineLevel="0" collapsed="false">
      <c r="A108" s="39" t="s">
        <v>1007</v>
      </c>
      <c r="B108" s="39"/>
      <c r="C108" s="39"/>
      <c r="D108" s="39"/>
      <c r="E108" s="39"/>
      <c r="F108" s="39"/>
      <c r="G108" s="39"/>
      <c r="H108" s="39"/>
    </row>
  </sheetData>
  <sheetProtection sheet="true" objects="true" scenarios="true" selectLockedCells="true" autoFilter="false"/>
  <mergeCells count="33">
    <mergeCell ref="A1:H1"/>
    <mergeCell ref="A3:H4"/>
    <mergeCell ref="A6:H6"/>
    <mergeCell ref="A18:H18"/>
    <mergeCell ref="A31:H31"/>
    <mergeCell ref="A44:H44"/>
    <mergeCell ref="A56:H56"/>
    <mergeCell ref="A57:H58"/>
    <mergeCell ref="A59:H60"/>
    <mergeCell ref="A61:H62"/>
    <mergeCell ref="A63:H64"/>
    <mergeCell ref="A65:H66"/>
    <mergeCell ref="A68:H68"/>
    <mergeCell ref="A74:H74"/>
    <mergeCell ref="A85:H85"/>
    <mergeCell ref="A91:H91"/>
    <mergeCell ref="A92:H92"/>
    <mergeCell ref="A93:H93"/>
    <mergeCell ref="A94:H94"/>
    <mergeCell ref="A95:H95"/>
    <mergeCell ref="A96:H96"/>
    <mergeCell ref="A97:H97"/>
    <mergeCell ref="A98:H98"/>
    <mergeCell ref="A99:H99"/>
    <mergeCell ref="A100:H100"/>
    <mergeCell ref="A101:H101"/>
    <mergeCell ref="A102:H102"/>
    <mergeCell ref="A103:H103"/>
    <mergeCell ref="A104:H104"/>
    <mergeCell ref="A105:H105"/>
    <mergeCell ref="A106:H106"/>
    <mergeCell ref="A107:H107"/>
    <mergeCell ref="A108:H108"/>
  </mergeCells>
  <hyperlinks>
    <hyperlink ref="C70" r:id="rId1" display="https://publikationen.dguv.de/widgets/pdf/download/article/1004"/>
  </hyperlink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&amp;CLIV PGA | Dokumentation Lookup-Logik&amp;RSeite &amp;P von &amp;N</oddFooter>
  </headerFooter>
</worksheet>
</file>

<file path=docProps/app.xml><?xml version="1.0" encoding="utf-8"?>
<Properties xmlns="http://schemas.openxmlformats.org/officeDocument/2006/extended-properties" xmlns:vt="http://schemas.openxmlformats.org/officeDocument/2006/docPropsVTypes">
  <Template/>
  <TotalTime>16</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2026-10-13T15:55:40Z</dcterms:created>
  <dc:creator>Sascha Kunz</dc:creator>
  <dc:description/>
  <dc:language>de-DE</dc:language>
  <cp:lastModifiedBy/>
  <cp:lastPrinted>2026-10-13T18:15:06Z</cp:lastPrinted>
  <dcterms:modified xsi:type="dcterms:W3CDTF">2026-10-14T11:26:50Z</dcterms:modified>
  <cp:revision>13</cp:revision>
  <dc:subject/>
  <dc:title/>
</cp:coreProperties>
</file>

<file path=docProps/custom.xml><?xml version="1.0" encoding="utf-8"?>
<Properties xmlns="http://schemas.openxmlformats.org/officeDocument/2006/custom-properties" xmlns:vt="http://schemas.openxmlformats.org/officeDocument/2006/docPropsVTypes"/>
</file>